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Diretoria\Estatística Básica - Brasil\2015\"/>
    </mc:Choice>
  </mc:AlternateContent>
  <bookViews>
    <workbookView xWindow="0" yWindow="0" windowWidth="16200" windowHeight="11835" tabRatio="820"/>
  </bookViews>
  <sheets>
    <sheet name="Capa" sheetId="148" r:id="rId1"/>
    <sheet name="Sumário" sheetId="61" r:id="rId2"/>
    <sheet name="1.Fluxo Receptivo Intern" sheetId="124" r:id="rId3"/>
    <sheet name="1.1_Chegadas Região " sheetId="64" r:id="rId4"/>
    <sheet name="1.2_Cheg Mundo America Brasil" sheetId="1" r:id="rId5"/>
    <sheet name="1.3_Participação turistas" sheetId="2" r:id="rId6"/>
    <sheet name="1.4_Rank paises" sheetId="29" r:id="rId7"/>
    <sheet name="2.Receita cambial gerada" sheetId="125" r:id="rId8"/>
    <sheet name="2.1_Receita Região 2006_2010" sheetId="65" r:id="rId9"/>
    <sheet name="2.2_receita mundo" sheetId="3" r:id="rId10"/>
    <sheet name="2.3_participação receita" sheetId="6" r:id="rId11"/>
    <sheet name="2.4_Ranking receita" sheetId="30" r:id="rId12"/>
    <sheet name="1. Chegadas de turistas ao Bras" sheetId="126" r:id="rId13"/>
    <sheet name="1.1 Chegadas de Brasil" sheetId="109" r:id="rId14"/>
    <sheet name="1.2 Cheg. Princ Emissores" sheetId="110" r:id="rId15"/>
    <sheet name="1.3 Cheg. Brasil Ano " sheetId="149" r:id="rId16"/>
    <sheet name="2.Receita e despesa cambial" sheetId="127" r:id="rId17"/>
    <sheet name="2.1 Variação da receita e desp" sheetId="10" r:id="rId18"/>
    <sheet name="3.Movimento de passageiros" sheetId="128" r:id="rId19"/>
    <sheet name="3.1_desemb internacionais" sheetId="5" r:id="rId20"/>
    <sheet name="3.2_desemb internac_mensal" sheetId="9" r:id="rId21"/>
    <sheet name="3.3_desemb nacionais" sheetId="4" r:id="rId22"/>
    <sheet name="3.4_desemb nacionais_mensal" sheetId="8" r:id="rId23"/>
    <sheet name="4.Equip Prest de serv turístico" sheetId="129" r:id="rId24"/>
    <sheet name="4.1 Agências" sheetId="147" r:id="rId25"/>
    <sheet name="4.2 Oferta hoteleira" sheetId="133" r:id="rId26"/>
    <sheet name="4.3 Acampamentos turístico" sheetId="134" r:id="rId27"/>
    <sheet name="4.4.Restaur bares e similares" sheetId="135" r:id="rId28"/>
    <sheet name="4.5 Parq temáticos" sheetId="136" r:id="rId29"/>
    <sheet name="4.6 Transport. Turísticas" sheetId="137" r:id="rId30"/>
    <sheet name="4.7 Locadora de veículos" sheetId="138" r:id="rId31"/>
    <sheet name="4.8 Organ. Eventos" sheetId="142" r:id="rId32"/>
    <sheet name="4.9 Prest. Serv. Infra eventos" sheetId="139" r:id="rId33"/>
    <sheet name="5.Locad de Automóveis" sheetId="130" r:id="rId34"/>
    <sheet name="5.1_Locad. automóveis" sheetId="22" r:id="rId35"/>
    <sheet name="6. Resultado Econômicos" sheetId="131" r:id="rId36"/>
    <sheet name="6.1 - Conta Turismo" sheetId="143" r:id="rId37"/>
    <sheet name="6.2 - Desembolso IFF_ano" sheetId="144" r:id="rId38"/>
    <sheet name="6.3 - Desembolso IFF_mes" sheetId="145" r:id="rId39"/>
    <sheet name="Expediente" sheetId="150" r:id="rId40"/>
  </sheets>
  <definedNames>
    <definedName name="_Hlk75854501" localSheetId="9">'2.2_receita mundo'!#REF!</definedName>
    <definedName name="_Hlk75858455" localSheetId="19">'3.1_desemb internacionais'!#REF!</definedName>
    <definedName name="_xlnm.Print_Area" localSheetId="12">'1. Chegadas de turistas ao Bras'!$A$2:$R$13</definedName>
    <definedName name="_xlnm.Print_Area" localSheetId="13">'1.1 Chegadas de Brasil'!$A$1:$K$72</definedName>
    <definedName name="_xlnm.Print_Area" localSheetId="3">'1.1_Chegadas Região '!$A$1:$G$70</definedName>
    <definedName name="_xlnm.Print_Area" localSheetId="14">'1.2 Cheg. Princ Emissores'!$A$1:$P$31</definedName>
    <definedName name="_xlnm.Print_Area" localSheetId="4">'1.2_Cheg Mundo America Brasil'!$A$1:$G$24</definedName>
    <definedName name="_xlnm.Print_Area" localSheetId="15">'1.3 Cheg. Brasil Ano '!$A$1:$H$18</definedName>
    <definedName name="_xlnm.Print_Area" localSheetId="5">'1.3_Participação turistas'!$A$1:$G$23</definedName>
    <definedName name="_xlnm.Print_Area" localSheetId="6">'1.4_Rank paises'!$A$1:$G$32</definedName>
    <definedName name="_xlnm.Print_Area" localSheetId="2">'1.Fluxo Receptivo Intern'!$A$2:$R$13</definedName>
    <definedName name="_xlnm.Print_Area" localSheetId="17">'2.1 Variação da receita e desp'!$A$1:$G$22</definedName>
    <definedName name="_xlnm.Print_Area" localSheetId="8">'2.1_Receita Região 2006_2010'!$A$1:$F$28</definedName>
    <definedName name="_xlnm.Print_Area" localSheetId="9">'2.2_receita mundo'!$A$1:$G$25</definedName>
    <definedName name="_xlnm.Print_Area" localSheetId="10">'2.3_participação receita'!$A$1:$G$23</definedName>
    <definedName name="_xlnm.Print_Area" localSheetId="11">'2.4_Ranking receita'!$A$1:$F$32</definedName>
    <definedName name="_xlnm.Print_Area" localSheetId="7">'2.Receita cambial gerada'!$A$2:$R$13</definedName>
    <definedName name="_xlnm.Print_Area" localSheetId="16">'2.Receita e despesa cambial'!$A$2:$R$13</definedName>
    <definedName name="_xlnm.Print_Area" localSheetId="19">'3.1_desemb internacionais'!$A$1:$G$22</definedName>
    <definedName name="_xlnm.Print_Area" localSheetId="20">'3.2_desemb internac_mensal'!$A$1:$H$21</definedName>
    <definedName name="_xlnm.Print_Area" localSheetId="21">'3.3_desemb nacionais'!$A$1:$G$21</definedName>
    <definedName name="_xlnm.Print_Area" localSheetId="22">'3.4_desemb nacionais_mensal'!$A$1:$H$22</definedName>
    <definedName name="_xlnm.Print_Area" localSheetId="18">'3.Movimento de passageiros'!$A$2:$R$13</definedName>
    <definedName name="_xlnm.Print_Area" localSheetId="24">'4.1 Agências'!$A$1:$C$43</definedName>
    <definedName name="_xlnm.Print_Area" localSheetId="25">'4.2 Oferta hoteleira'!$A$1:$G$44</definedName>
    <definedName name="_xlnm.Print_Area" localSheetId="26">'4.3 Acampamentos turístico'!$A$1:$C$42</definedName>
    <definedName name="_xlnm.Print_Area" localSheetId="27">'4.4.Restaur bares e similares'!$A$1:$C$44</definedName>
    <definedName name="_xlnm.Print_Area" localSheetId="28">'4.5 Parq temáticos'!$A$1:$C$43</definedName>
    <definedName name="_xlnm.Print_Area" localSheetId="29">'4.6 Transport. Turísticas'!$A$1:$C$43</definedName>
    <definedName name="_xlnm.Print_Area" localSheetId="30">'4.7 Locadora de veículos'!$A$1:$C$43</definedName>
    <definedName name="_xlnm.Print_Area" localSheetId="31">'4.8 Organ. Eventos'!$A$1:$C$43</definedName>
    <definedName name="_xlnm.Print_Area" localSheetId="32">'4.9 Prest. Serv. Infra eventos'!$A$1:$C$44</definedName>
    <definedName name="_xlnm.Print_Area" localSheetId="23">'4.Equip Prest de serv turístico'!$A$2:$R$13</definedName>
    <definedName name="_xlnm.Print_Area" localSheetId="34">'5.1_Locad. automóveis'!$A$1:$F$22</definedName>
    <definedName name="_xlnm.Print_Area" localSheetId="33">'5.Locad de Automóveis'!$A$2:$R$13</definedName>
    <definedName name="_xlnm.Print_Area" localSheetId="35">'6. Resultado Econômicos'!$A$2:$R$13</definedName>
    <definedName name="_xlnm.Print_Area" localSheetId="36">'6.1 - Conta Turismo'!$A$1:$D$23</definedName>
    <definedName name="_xlnm.Print_Area" localSheetId="37">'6.2 - Desembolso IFF_ano'!$A$1:$I$21</definedName>
    <definedName name="_xlnm.Print_Area" localSheetId="38">'6.3 - Desembolso IFF_mes'!$A$1:$Q$24</definedName>
    <definedName name="_xlnm.Print_Area" localSheetId="0">Capa!$A$1:$B$65</definedName>
    <definedName name="_xlnm.Print_Area" localSheetId="39">Expediente!$A$1:$D$41</definedName>
    <definedName name="_xlnm.Print_Area" localSheetId="1">Sumário!$A$1:$T$48</definedName>
    <definedName name="e" localSheetId="15">#REF!</definedName>
    <definedName name="e" localSheetId="24">#REF!</definedName>
    <definedName name="e" localSheetId="31">#REF!</definedName>
    <definedName name="e" localSheetId="37">#REF!</definedName>
    <definedName name="e">#REF!</definedName>
    <definedName name="OLE_LINK6___0" localSheetId="15">#REF!</definedName>
    <definedName name="OLE_LINK6___0" localSheetId="24">#REF!</definedName>
    <definedName name="OLE_LINK6___0" localSheetId="31">#REF!</definedName>
    <definedName name="OLE_LINK6___0" localSheetId="37">#REF!</definedName>
    <definedName name="OLE_LINK6___0">#REF!</definedName>
  </definedNames>
  <calcPr calcId="152511"/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6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8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21" i="3" l="1"/>
  <c r="D20" i="3"/>
  <c r="D19" i="3"/>
  <c r="D18" i="3"/>
  <c r="D17" i="3"/>
  <c r="B22" i="65" l="1"/>
  <c r="C22" i="65"/>
  <c r="D22" i="65"/>
  <c r="E22" i="65"/>
  <c r="B17" i="65"/>
  <c r="C17" i="65"/>
  <c r="D17" i="65"/>
  <c r="E17" i="65"/>
  <c r="B12" i="65"/>
  <c r="C12" i="65"/>
  <c r="D12" i="65"/>
  <c r="E12" i="65"/>
  <c r="B7" i="65"/>
  <c r="C7" i="65"/>
  <c r="B18" i="3" s="1"/>
  <c r="D7" i="65"/>
  <c r="E7" i="65"/>
  <c r="F22" i="65"/>
  <c r="F17" i="65"/>
  <c r="F12" i="65"/>
  <c r="F7" i="65"/>
  <c r="B21" i="3" l="1"/>
  <c r="B17" i="3"/>
  <c r="B19" i="3"/>
  <c r="B20" i="3"/>
  <c r="C6" i="64" l="1"/>
  <c r="D6" i="64"/>
  <c r="E6" i="64"/>
  <c r="F6" i="64"/>
  <c r="G6" i="64"/>
  <c r="B6" i="64"/>
  <c r="F19" i="22" l="1"/>
  <c r="B19" i="22"/>
  <c r="E19" i="8" l="1"/>
  <c r="E18" i="8"/>
  <c r="E17" i="8"/>
  <c r="E16" i="8"/>
  <c r="E15" i="8"/>
  <c r="E14" i="8"/>
  <c r="E13" i="8"/>
  <c r="E12" i="8"/>
  <c r="E11" i="8"/>
  <c r="E10" i="8"/>
  <c r="E9" i="8"/>
  <c r="E8" i="8"/>
  <c r="E7" i="8"/>
  <c r="B8" i="8"/>
  <c r="B9" i="8"/>
  <c r="B10" i="8"/>
  <c r="B11" i="8"/>
  <c r="B12" i="8"/>
  <c r="B13" i="8"/>
  <c r="B14" i="8"/>
  <c r="B15" i="8"/>
  <c r="B16" i="8"/>
  <c r="B17" i="8"/>
  <c r="B18" i="8"/>
  <c r="B19" i="8"/>
  <c r="B7" i="8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G20" i="4"/>
  <c r="E20" i="4"/>
  <c r="H5" i="9"/>
  <c r="H5" i="8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B8" i="9"/>
  <c r="B9" i="9"/>
  <c r="B10" i="9"/>
  <c r="B11" i="9"/>
  <c r="B12" i="9"/>
  <c r="B13" i="9"/>
  <c r="B14" i="9"/>
  <c r="B15" i="9"/>
  <c r="B16" i="9"/>
  <c r="B17" i="9"/>
  <c r="B18" i="9"/>
  <c r="B19" i="9"/>
  <c r="B7" i="9"/>
  <c r="G20" i="5"/>
  <c r="E20" i="5"/>
  <c r="C20" i="5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6" i="30" l="1"/>
  <c r="E6" i="30"/>
  <c r="E29" i="30" s="1"/>
  <c r="D6" i="30"/>
  <c r="D29" i="30" s="1"/>
  <c r="C6" i="30"/>
  <c r="C29" i="30" s="1"/>
  <c r="B6" i="30"/>
  <c r="B29" i="30" s="1"/>
  <c r="D14" i="6"/>
  <c r="D15" i="6"/>
  <c r="F15" i="6" s="1"/>
  <c r="D16" i="6"/>
  <c r="D17" i="6"/>
  <c r="D18" i="6"/>
  <c r="D19" i="6"/>
  <c r="F19" i="6" s="1"/>
  <c r="D20" i="6"/>
  <c r="C14" i="6"/>
  <c r="C15" i="6"/>
  <c r="C16" i="6"/>
  <c r="C17" i="6"/>
  <c r="C18" i="6"/>
  <c r="C19" i="6"/>
  <c r="C20" i="6"/>
  <c r="B15" i="6"/>
  <c r="B16" i="6"/>
  <c r="B17" i="6"/>
  <c r="B18" i="6"/>
  <c r="B19" i="6"/>
  <c r="B20" i="6"/>
  <c r="G17" i="3"/>
  <c r="G18" i="3"/>
  <c r="G19" i="3"/>
  <c r="G20" i="3"/>
  <c r="G21" i="3"/>
  <c r="E17" i="3"/>
  <c r="E18" i="3"/>
  <c r="E19" i="3"/>
  <c r="E20" i="3"/>
  <c r="E21" i="3"/>
  <c r="C17" i="3"/>
  <c r="C18" i="3"/>
  <c r="C19" i="3"/>
  <c r="C20" i="3"/>
  <c r="C21" i="3"/>
  <c r="A6" i="29"/>
  <c r="D18" i="2"/>
  <c r="D19" i="2"/>
  <c r="D20" i="2"/>
  <c r="C17" i="2"/>
  <c r="C18" i="2"/>
  <c r="C19" i="2"/>
  <c r="C20" i="2"/>
  <c r="B18" i="2"/>
  <c r="B19" i="2"/>
  <c r="B20" i="2"/>
  <c r="E17" i="6" l="1"/>
  <c r="F18" i="6"/>
  <c r="F17" i="6"/>
  <c r="G19" i="6"/>
  <c r="G18" i="6"/>
  <c r="F16" i="6"/>
  <c r="F20" i="6"/>
  <c r="G20" i="6"/>
  <c r="G16" i="6"/>
  <c r="E20" i="6"/>
  <c r="E19" i="6"/>
  <c r="E18" i="6"/>
  <c r="G17" i="6"/>
  <c r="E16" i="6"/>
  <c r="F6" i="29"/>
  <c r="E6" i="29"/>
  <c r="D6" i="29"/>
  <c r="C6" i="29"/>
  <c r="B6" i="29"/>
  <c r="F29" i="30" l="1"/>
  <c r="C29" i="29" l="1"/>
  <c r="D29" i="29"/>
  <c r="E29" i="29"/>
  <c r="F29" i="29"/>
  <c r="B29" i="29"/>
  <c r="F5" i="10" l="1"/>
  <c r="G19" i="4" l="1"/>
  <c r="E19" i="4"/>
  <c r="C20" i="4"/>
  <c r="G19" i="5"/>
  <c r="E19" i="5"/>
  <c r="C19" i="5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D7" i="6" l="1"/>
  <c r="D8" i="6"/>
  <c r="D9" i="6"/>
  <c r="D10" i="6"/>
  <c r="D11" i="6"/>
  <c r="D12" i="6"/>
  <c r="D13" i="6"/>
  <c r="D6" i="6"/>
  <c r="C7" i="6"/>
  <c r="C8" i="6"/>
  <c r="C9" i="6"/>
  <c r="C10" i="6"/>
  <c r="C11" i="6"/>
  <c r="C12" i="6"/>
  <c r="C13" i="6"/>
  <c r="C6" i="6"/>
  <c r="B7" i="6"/>
  <c r="B8" i="6"/>
  <c r="B9" i="6"/>
  <c r="B10" i="6"/>
  <c r="B11" i="6"/>
  <c r="B12" i="6"/>
  <c r="B13" i="6"/>
  <c r="B14" i="6"/>
  <c r="B6" i="6"/>
  <c r="D7" i="2"/>
  <c r="D8" i="2"/>
  <c r="D9" i="2"/>
  <c r="D10" i="2"/>
  <c r="D11" i="2"/>
  <c r="D12" i="2"/>
  <c r="D13" i="2"/>
  <c r="D14" i="2"/>
  <c r="D15" i="2"/>
  <c r="D16" i="2"/>
  <c r="D17" i="2"/>
  <c r="D6" i="2"/>
  <c r="C7" i="2"/>
  <c r="C8" i="2"/>
  <c r="C9" i="2"/>
  <c r="C10" i="2"/>
  <c r="C11" i="2"/>
  <c r="C12" i="2"/>
  <c r="C13" i="2"/>
  <c r="C14" i="2"/>
  <c r="C15" i="2"/>
  <c r="C16" i="2"/>
  <c r="C6" i="2"/>
  <c r="B7" i="2"/>
  <c r="B8" i="2"/>
  <c r="B9" i="2"/>
  <c r="B10" i="2"/>
  <c r="B11" i="2"/>
  <c r="B12" i="2"/>
  <c r="B13" i="2"/>
  <c r="B14" i="2"/>
  <c r="B15" i="2"/>
  <c r="B16" i="2"/>
  <c r="B17" i="2"/>
  <c r="B6" i="2"/>
  <c r="G18" i="4" l="1"/>
  <c r="E18" i="4"/>
  <c r="C19" i="4"/>
  <c r="G18" i="5"/>
  <c r="E18" i="5"/>
  <c r="E17" i="4"/>
  <c r="G17" i="4"/>
  <c r="G17" i="5"/>
  <c r="E17" i="5"/>
  <c r="G16" i="3"/>
  <c r="C18" i="4" l="1"/>
  <c r="C18" i="5"/>
  <c r="G6" i="29" l="1"/>
  <c r="G29" i="29" s="1"/>
  <c r="H19" i="8"/>
  <c r="H18" i="8"/>
  <c r="H17" i="8"/>
  <c r="H16" i="8"/>
  <c r="H15" i="8"/>
  <c r="H14" i="8"/>
  <c r="H13" i="8"/>
  <c r="H12" i="8"/>
  <c r="H11" i="8"/>
  <c r="H10" i="8"/>
  <c r="H9" i="8"/>
  <c r="H8" i="8"/>
  <c r="G16" i="4"/>
  <c r="G15" i="4"/>
  <c r="G14" i="4"/>
  <c r="G13" i="4"/>
  <c r="G12" i="4"/>
  <c r="G11" i="4"/>
  <c r="G10" i="4"/>
  <c r="G9" i="4"/>
  <c r="G8" i="4"/>
  <c r="G7" i="4"/>
  <c r="E16" i="4"/>
  <c r="E15" i="4"/>
  <c r="E14" i="4"/>
  <c r="E13" i="4"/>
  <c r="E12" i="4"/>
  <c r="E11" i="4"/>
  <c r="E10" i="4"/>
  <c r="E9" i="4"/>
  <c r="E8" i="4"/>
  <c r="E7" i="4"/>
  <c r="G15" i="5"/>
  <c r="E15" i="5"/>
  <c r="G14" i="5"/>
  <c r="E14" i="5"/>
  <c r="C14" i="5"/>
  <c r="G13" i="5"/>
  <c r="E13" i="5"/>
  <c r="G12" i="5"/>
  <c r="E12" i="5"/>
  <c r="C12" i="5"/>
  <c r="G11" i="5"/>
  <c r="E11" i="5"/>
  <c r="G10" i="5"/>
  <c r="E10" i="5"/>
  <c r="C10" i="5"/>
  <c r="G9" i="5"/>
  <c r="E9" i="5"/>
  <c r="G8" i="5"/>
  <c r="E8" i="5"/>
  <c r="C8" i="5"/>
  <c r="G7" i="5"/>
  <c r="E7" i="5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H7" i="8" l="1"/>
  <c r="C7" i="4"/>
  <c r="C9" i="4"/>
  <c r="C11" i="4"/>
  <c r="C13" i="4"/>
  <c r="C15" i="4"/>
  <c r="C16" i="4"/>
  <c r="C17" i="4"/>
  <c r="C8" i="4"/>
  <c r="C10" i="4"/>
  <c r="C12" i="4"/>
  <c r="C14" i="4"/>
  <c r="C7" i="5"/>
  <c r="C9" i="5"/>
  <c r="C11" i="5"/>
  <c r="C13" i="5"/>
  <c r="C15" i="5"/>
  <c r="G15" i="6"/>
  <c r="G14" i="6"/>
  <c r="G13" i="6"/>
  <c r="G12" i="6"/>
  <c r="G11" i="6"/>
  <c r="G10" i="6"/>
  <c r="G9" i="6"/>
  <c r="G8" i="6"/>
  <c r="G7" i="6"/>
  <c r="G6" i="6"/>
  <c r="F14" i="6"/>
  <c r="F13" i="6"/>
  <c r="F12" i="6"/>
  <c r="F11" i="6"/>
  <c r="F10" i="6"/>
  <c r="F9" i="6"/>
  <c r="F8" i="6"/>
  <c r="F7" i="6"/>
  <c r="F6" i="6"/>
  <c r="E15" i="6"/>
  <c r="E14" i="6"/>
  <c r="E13" i="6"/>
  <c r="E12" i="6"/>
  <c r="E11" i="6"/>
  <c r="E10" i="6"/>
  <c r="E9" i="6"/>
  <c r="E8" i="6"/>
  <c r="E7" i="6"/>
  <c r="E6" i="6"/>
  <c r="G15" i="3"/>
  <c r="G14" i="3"/>
  <c r="G13" i="3"/>
  <c r="G12" i="3"/>
  <c r="G11" i="3"/>
  <c r="G10" i="3"/>
  <c r="G9" i="3"/>
  <c r="G8" i="3"/>
  <c r="E16" i="3"/>
  <c r="E15" i="3"/>
  <c r="E14" i="3"/>
  <c r="E13" i="3"/>
  <c r="E12" i="3"/>
  <c r="E11" i="3"/>
  <c r="E10" i="3"/>
  <c r="E9" i="3"/>
  <c r="E8" i="3"/>
  <c r="C16" i="3"/>
  <c r="C15" i="3"/>
  <c r="C14" i="3"/>
  <c r="C13" i="3"/>
  <c r="C12" i="3"/>
  <c r="C11" i="3"/>
  <c r="C10" i="3"/>
  <c r="C9" i="3"/>
  <c r="C8" i="3"/>
  <c r="G16" i="5"/>
  <c r="E16" i="5"/>
  <c r="C17" i="5"/>
  <c r="C16" i="5" l="1"/>
</calcChain>
</file>

<file path=xl/sharedStrings.xml><?xml version="1.0" encoding="utf-8"?>
<sst xmlns="http://schemas.openxmlformats.org/spreadsheetml/2006/main" count="1001" uniqueCount="347">
  <si>
    <t>Ano</t>
  </si>
  <si>
    <t>Total</t>
  </si>
  <si>
    <t>Mês</t>
  </si>
  <si>
    <t>Receita</t>
  </si>
  <si>
    <t>Despesa</t>
  </si>
  <si>
    <t>Outros</t>
  </si>
  <si>
    <t>Brasil</t>
  </si>
  <si>
    <t>França</t>
  </si>
  <si>
    <t>Espanha</t>
  </si>
  <si>
    <t>China</t>
  </si>
  <si>
    <t>Itália</t>
  </si>
  <si>
    <t>México</t>
  </si>
  <si>
    <t>Alemanha</t>
  </si>
  <si>
    <t>Áustria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</si>
  <si>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</si>
  <si>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</si>
  <si>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</si>
  <si>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</si>
  <si>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</si>
  <si>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</si>
  <si>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</si>
  <si>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</si>
  <si>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</si>
  <si>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</si>
  <si>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</si>
  <si>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</si>
  <si>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Banco do Brasil</t>
  </si>
  <si>
    <t>Caixa Econômica Federal</t>
  </si>
  <si>
    <t>Estados Unidos</t>
  </si>
  <si>
    <t>Austrália</t>
  </si>
  <si>
    <t>Mundo</t>
  </si>
  <si>
    <t>Europa do Norte</t>
  </si>
  <si>
    <t>Europa Ocidental</t>
  </si>
  <si>
    <t>Europa Central/Oriental</t>
  </si>
  <si>
    <t>Oceania</t>
  </si>
  <si>
    <t>América do Norte</t>
  </si>
  <si>
    <t>Caribe</t>
  </si>
  <si>
    <t>América Central</t>
  </si>
  <si>
    <t>América do Sul</t>
  </si>
  <si>
    <t>África do Norte</t>
  </si>
  <si>
    <t>1. Fluxo receptivo internacional</t>
  </si>
  <si>
    <t xml:space="preserve">2. Receita cambial gerada pelo turismo </t>
  </si>
  <si>
    <t>I - Turismo no mundo</t>
  </si>
  <si>
    <t>II - Turismo no Brasil</t>
  </si>
  <si>
    <t xml:space="preserve">Total                     </t>
  </si>
  <si>
    <t xml:space="preserve">Total                        </t>
  </si>
  <si>
    <t xml:space="preserve">Mundo                    </t>
  </si>
  <si>
    <t xml:space="preserve">América do Sul         </t>
  </si>
  <si>
    <t xml:space="preserve">Brasil </t>
  </si>
  <si>
    <t>Brasil na América do Sul</t>
  </si>
  <si>
    <t>Desembarque internacional</t>
  </si>
  <si>
    <t>Desembarque nacional</t>
  </si>
  <si>
    <t>Frota do setor</t>
  </si>
  <si>
    <t>Geração de empregos        (Diretos e indiretos)</t>
  </si>
  <si>
    <t>Regiões e sub-regiões</t>
  </si>
  <si>
    <t>Variação anual  (%)</t>
  </si>
  <si>
    <t>Países de residência permanente</t>
  </si>
  <si>
    <t>Variação anual (%)</t>
  </si>
  <si>
    <t>Grandes Regiões e Unidades da Federação</t>
  </si>
  <si>
    <t xml:space="preserve">          Norte</t>
  </si>
  <si>
    <t>Acre</t>
  </si>
  <si>
    <t>Amapá</t>
  </si>
  <si>
    <t>Amazonas</t>
  </si>
  <si>
    <t>Pará</t>
  </si>
  <si>
    <t>Rondônia</t>
  </si>
  <si>
    <t>Roraima</t>
  </si>
  <si>
    <t>Tocantins</t>
  </si>
  <si>
    <t xml:space="preserve">          Nordeste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</si>
  <si>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</si>
  <si>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</si>
  <si>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</si>
  <si>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</si>
  <si>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</si>
  <si>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</si>
  <si>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</si>
  <si>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</si>
  <si>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</si>
  <si>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 xml:space="preserve">          Sudeste</t>
  </si>
  <si>
    <t>Espírito Santo</t>
  </si>
  <si>
    <t>Minas Gerais</t>
  </si>
  <si>
    <t>Rio de Janeiro</t>
  </si>
  <si>
    <t>São Paulo</t>
  </si>
  <si>
    <t xml:space="preserve">          Sul</t>
  </si>
  <si>
    <t>Paraná</t>
  </si>
  <si>
    <t>Rio Grande do Sul</t>
  </si>
  <si>
    <t>Santa Catarina</t>
  </si>
  <si>
    <t xml:space="preserve">          Centro-Oeste</t>
  </si>
  <si>
    <t>Distrito Federal</t>
  </si>
  <si>
    <t>Goiás</t>
  </si>
  <si>
    <t>Mato Grosso</t>
  </si>
  <si>
    <t>Mato Grosso do Sul</t>
  </si>
  <si>
    <t>Parques temáticos</t>
  </si>
  <si>
    <t>(mil R$)</t>
  </si>
  <si>
    <t>Conta turismo (milhões de US$)</t>
  </si>
  <si>
    <t xml:space="preserve">Receita </t>
  </si>
  <si>
    <t>Saldo</t>
  </si>
  <si>
    <t>Estatísticas básicas de turismo</t>
  </si>
  <si>
    <t>Continentes e países de residência permanente</t>
  </si>
  <si>
    <t>Chegadas de turistas</t>
  </si>
  <si>
    <t>Vias de acesso</t>
  </si>
  <si>
    <t>Aérea</t>
  </si>
  <si>
    <t>Marítima</t>
  </si>
  <si>
    <t>Terrestre</t>
  </si>
  <si>
    <t>Fluvial</t>
  </si>
  <si>
    <t>África do Sul</t>
  </si>
  <si>
    <t>Angola</t>
  </si>
  <si>
    <t>Cabo Verde</t>
  </si>
  <si>
    <t>Nigéria</t>
  </si>
  <si>
    <t>Costa Rica</t>
  </si>
  <si>
    <t>Panamá</t>
  </si>
  <si>
    <t>Canadá</t>
  </si>
  <si>
    <t>Argentina</t>
  </si>
  <si>
    <t>Bolívia</t>
  </si>
  <si>
    <t>Chile</t>
  </si>
  <si>
    <t>Colômbia</t>
  </si>
  <si>
    <t>Equador</t>
  </si>
  <si>
    <t>Guiana Francesa</t>
  </si>
  <si>
    <t>Paraguai</t>
  </si>
  <si>
    <t>Peru</t>
  </si>
  <si>
    <t>República da Guiana</t>
  </si>
  <si>
    <t>Suriname</t>
  </si>
  <si>
    <t>Uruguai</t>
  </si>
  <si>
    <t>Venezuela</t>
  </si>
  <si>
    <t>Japão</t>
  </si>
  <si>
    <t xml:space="preserve">República da Coréia </t>
  </si>
  <si>
    <t>Bélgica</t>
  </si>
  <si>
    <t>Dinamarca</t>
  </si>
  <si>
    <t>Finlândia</t>
  </si>
  <si>
    <t>Grécia</t>
  </si>
  <si>
    <t>Holanda</t>
  </si>
  <si>
    <t>Hungria</t>
  </si>
  <si>
    <t>Inglaterra</t>
  </si>
  <si>
    <t>Irlanda</t>
  </si>
  <si>
    <t>Noruega</t>
  </si>
  <si>
    <t>Polônia</t>
  </si>
  <si>
    <t>Portugal</t>
  </si>
  <si>
    <t>Suécia</t>
  </si>
  <si>
    <t>Suíça</t>
  </si>
  <si>
    <t>Nova Zelândia</t>
  </si>
  <si>
    <t>Israel</t>
  </si>
  <si>
    <t>Principais países emissores</t>
  </si>
  <si>
    <t>Posição</t>
  </si>
  <si>
    <t>3. Movimento de passageiros nos aeroportos do Brasil</t>
  </si>
  <si>
    <t>5. Locação de automóveis</t>
  </si>
  <si>
    <t>2. Receita e despesa  cambial turística</t>
  </si>
  <si>
    <t>6 - Resultados econômicos e investimentos em turismo no Brasil</t>
  </si>
  <si>
    <t>Rússia</t>
  </si>
  <si>
    <t>Turistas (milhões de chegadas)</t>
  </si>
  <si>
    <t>Receita cambial (bilhões de US$)</t>
  </si>
  <si>
    <t>Receita Cambial (bilhões de US$)</t>
  </si>
  <si>
    <t>Receita e despesa cambial (milhões de US$)</t>
  </si>
  <si>
    <t>Faturamento                      (bilhões de R$)</t>
  </si>
  <si>
    <t>1 - Chegadas de turistas ao Brasil</t>
  </si>
  <si>
    <t>Outros países da África</t>
  </si>
  <si>
    <t>Cuba</t>
  </si>
  <si>
    <t>Guatemala</t>
  </si>
  <si>
    <t>Índia</t>
  </si>
  <si>
    <t>Outros países da Ásia</t>
  </si>
  <si>
    <t>República Tcheca</t>
  </si>
  <si>
    <t>Outros países da Europa</t>
  </si>
  <si>
    <t xml:space="preserve"> </t>
  </si>
  <si>
    <t>1. Chegadas de turistas ao Brasil</t>
  </si>
  <si>
    <t>2. Receita e despesa cambial turística</t>
  </si>
  <si>
    <t xml:space="preserve">Europa Meridional/Mediterrâneo </t>
  </si>
  <si>
    <t>Ásia Nordeste</t>
  </si>
  <si>
    <t>Ásia Sudeste</t>
  </si>
  <si>
    <t>Ásia Meridional</t>
  </si>
  <si>
    <t>África Subsaariana</t>
  </si>
  <si>
    <t>Participação (%)</t>
  </si>
  <si>
    <t xml:space="preserve">Mundo                  </t>
  </si>
  <si>
    <t xml:space="preserve">América do Sul  </t>
  </si>
  <si>
    <t>América do Sul no Mundo</t>
  </si>
  <si>
    <t>Brasil no Mundo</t>
  </si>
  <si>
    <t>Voos regulares</t>
  </si>
  <si>
    <t>6. Resultados econômicos e
investimentos em turismo no Brasil</t>
  </si>
  <si>
    <t>Fonte: Organização Mundial do Turismo - OMT.</t>
  </si>
  <si>
    <t>Outros países da Oceania</t>
  </si>
  <si>
    <t>Voos não regulares</t>
  </si>
  <si>
    <t>Agências de turismo</t>
  </si>
  <si>
    <t>Fonte: Ministério do Turismo.</t>
  </si>
  <si>
    <t>Oferta hoteleira(1)</t>
  </si>
  <si>
    <t>Meios de hospedagem (MH)</t>
  </si>
  <si>
    <t>Unidades habitacionais (UH)</t>
  </si>
  <si>
    <t>Leitos</t>
  </si>
  <si>
    <t>Acampamentos turísticos</t>
  </si>
  <si>
    <t>Restaurantes, bares e similares</t>
  </si>
  <si>
    <t>Transportadoras turísticas</t>
  </si>
  <si>
    <t>Locadoras de veículos</t>
  </si>
  <si>
    <t>Prestadoras de serviços de infraestrutura para eventos</t>
  </si>
  <si>
    <t>4 - Equipamentos, prestadores de serviços turísticos e profissionais da área de turismo cadastrados no Ministério do Turismo</t>
  </si>
  <si>
    <t>Organizadoras de eventos (congressos, convenções e congêneres)</t>
  </si>
  <si>
    <t>Instituições financeiras federais</t>
  </si>
  <si>
    <t>Banco Nacional de Desenvolvimento Econômico e Social</t>
  </si>
  <si>
    <t>Banco da Amazônia</t>
  </si>
  <si>
    <t>Direto</t>
  </si>
  <si>
    <t>(1) - Excluem-se dos valores indiretos, as operações realizadas pelo Banco do Brasil, Caixa Econômica Federal, Banco do Nordeste e Banco da Amazônia.</t>
  </si>
  <si>
    <t>(2) - Incluem-se, a partir de 2005, outras operações com recursos, além dos oriundos do Fundo Constitucional de Financiamento do Nordeste - FNE e Programam de Apoio ao Turismo Regional - PROATUR.</t>
  </si>
  <si>
    <t>Fonte: Banco Central do Brasil.</t>
  </si>
  <si>
    <t>Fonte: Empresa Brasileira de Infraestrutura Aeroportuária - INFRAERO.</t>
  </si>
  <si>
    <t>Nota: Os dados incluem desembarques de passageiros residentes e não residentes no Brasil.</t>
  </si>
  <si>
    <t>4. Equipamentos, prestadores de serviços
turísticos e profissionais da área de turismo
cadastrados no Ministério do Turismo</t>
  </si>
  <si>
    <t>5. Locação de autovóveis</t>
  </si>
  <si>
    <t>Usuários                                            (milhões)</t>
  </si>
  <si>
    <t>Fonte: Associação Brasileira de Locadoras de Automóveis - ABLA.</t>
  </si>
  <si>
    <t>(1) Inclui IPI e ICMS sobre os veículos e PIS, CONFINS e ISS sobre a operação do negócio. Estão excluídos os demais impostos, CSSL e imposto de renda.</t>
  </si>
  <si>
    <t>1- Chegadas de turistas ao Brasil</t>
  </si>
  <si>
    <t>Participação %</t>
  </si>
  <si>
    <t>I - TURISMO NO MUNDO - Panorama geral</t>
  </si>
  <si>
    <t>II - TURISMO NO BRASIL</t>
  </si>
  <si>
    <t>&lt;&lt; Sumário</t>
  </si>
  <si>
    <t>Europa</t>
  </si>
  <si>
    <t>Ásia e Pacífico</t>
  </si>
  <si>
    <t>Américas</t>
  </si>
  <si>
    <t>África</t>
  </si>
  <si>
    <t>Oriente Médio</t>
  </si>
  <si>
    <r>
      <t>Banco do Nordeste</t>
    </r>
    <r>
      <rPr>
        <b/>
        <vertAlign val="superscript"/>
        <sz val="10"/>
        <color theme="0"/>
        <rFont val="Arial"/>
        <family val="2"/>
      </rPr>
      <t>(2)</t>
    </r>
  </si>
  <si>
    <r>
      <t>Indireto</t>
    </r>
    <r>
      <rPr>
        <b/>
        <vertAlign val="superscript"/>
        <sz val="10"/>
        <color theme="0"/>
        <rFont val="Arial"/>
        <family val="2"/>
      </rPr>
      <t>(1)</t>
    </r>
  </si>
  <si>
    <t>Sumário</t>
  </si>
  <si>
    <t>REPÚBLICA FEDERATIVA DO BRASIL</t>
  </si>
  <si>
    <t>DILMA VANA ROUSSEFF</t>
  </si>
  <si>
    <t>MINISTÉRIO DO TURISMO</t>
  </si>
  <si>
    <t>Ministro</t>
  </si>
  <si>
    <t>SECRETARIA NACIONAL DE POLÍTICAS DE TURISMO</t>
  </si>
  <si>
    <t>José Francisco de Salles Lopes</t>
  </si>
  <si>
    <t>Diretor de Estudos e Pesquisas</t>
  </si>
  <si>
    <t>Neiva Duarte</t>
  </si>
  <si>
    <t>Coordenadora Geral de Estudos e Pesquisas</t>
  </si>
  <si>
    <t>Equipe Técnica</t>
  </si>
  <si>
    <t>Cristiano Maluf Dib Valério</t>
  </si>
  <si>
    <t>João Felismario Batista Junior</t>
  </si>
  <si>
    <t>Bloco A - 11º andar - Sala 1108</t>
  </si>
  <si>
    <t>Shopping ID - Edifício Venâncio 3000</t>
  </si>
  <si>
    <t>70716-900 - Brasília - DF</t>
  </si>
  <si>
    <t>Tel.: 55 (61) 2023-8247 / 8241</t>
  </si>
  <si>
    <t>E-mail: depes@turismo.gov.br</t>
  </si>
  <si>
    <t>Internet: http://www.turismo.gov.br</t>
  </si>
  <si>
    <t>Fontes: Organização Mundial do Turismo  e Ministério do Turismo.</t>
  </si>
  <si>
    <t xml:space="preserve">Fontes: Departamento de Polícia Federal e Ministério do Turismo.                                                    </t>
  </si>
  <si>
    <t>5 - Locação de autovóveis</t>
  </si>
  <si>
    <t>6 - Resultados econômicos e financiamentos concedidos por instituições financeiras federais para o turismo no Brasil</t>
  </si>
  <si>
    <t>Fonte: Organização Mundial do Turismo – OMT.</t>
  </si>
  <si>
    <t xml:space="preserve">          Oriente Médio</t>
  </si>
  <si>
    <t>Fonte: Organização Mundial do Turismo - OMT e Banco Central do Brasil - BACEN.</t>
  </si>
  <si>
    <t xml:space="preserve">          África</t>
  </si>
  <si>
    <t xml:space="preserve">          América Central e Caribe</t>
  </si>
  <si>
    <t>Outros países da América Central e Caribe</t>
  </si>
  <si>
    <t xml:space="preserve">          América do Norte</t>
  </si>
  <si>
    <t xml:space="preserve">          América do Sul</t>
  </si>
  <si>
    <t xml:space="preserve">          Ásia</t>
  </si>
  <si>
    <t xml:space="preserve">          Europa</t>
  </si>
  <si>
    <t xml:space="preserve">          Oceania</t>
  </si>
  <si>
    <t xml:space="preserve">          Países não especificados</t>
  </si>
  <si>
    <t xml:space="preserve">Fonte: Departamento de Polícia Federal e Ministério do Turismo                                                     </t>
  </si>
  <si>
    <t>Outros países</t>
  </si>
  <si>
    <t xml:space="preserve">              2. A Lei 11.771/08, institui o cadastro obrigatório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</si>
  <si>
    <t xml:space="preserve">              3. Incluem-se em Oferta Hoteleira os subtipos de atividades à ela vinculadas no CADASTUR: I- Albergue, II- Alojamento de Floresta, III- Cama e Café, IV- Flat/Apart Hotel, V- Hotel, VI- Hotel Fazenda, VII- Hotel Histórico, VIII- Pousada, IX- Resort.</t>
  </si>
  <si>
    <t xml:space="preserve">              2. A Lei 11.771/08, institui o cadastro opcional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</si>
  <si>
    <t xml:space="preserve">              3. Incluem-se em Organizadoras de eventos os subtipos de atividades à ela vinculadas no CADASTUR: I- Organizadora de Congressos, Convenções e Congêneres e II- Organizadora de Feiras de Negócios, Exposições e Congêneres</t>
  </si>
  <si>
    <t xml:space="preserve">              3. Incluem-se em Prestadoras de serviços de infraestrutura para eventos os subtipos de atividades à ela vinculadas no CADASTUR: I- Montadoras de Feiras e Negócios, Exposições e Eventos, II- Organizadores, Promotores e Prestadores de Serviços de Infraestrutura e III- Locação de Equipamentos.</t>
  </si>
  <si>
    <t>Notas: Os valores de Receita e Despesa são referentes ao período de janeiro a dezembro dos respectivos anos, com aproximações decimais.</t>
  </si>
  <si>
    <t xml:space="preserve">             A partir de 2012, os dados referentes à DESPESA serão divulgados com valores negativos, de forma idêntica a metodologia adotada pelo Banco Central do Brasil.</t>
  </si>
  <si>
    <t>Fonte: Instituições financeiras federais:  Banco do Brasil, Caixa Econômica Federal, Banco Nacional de Desenvolvimento Econômico e Social, Banco do Nordeste e Banco da Amazônia.</t>
  </si>
  <si>
    <t>Presidenta</t>
  </si>
  <si>
    <t>Secretário</t>
  </si>
  <si>
    <t>Alan Cairo Ferreira Rosa</t>
  </si>
  <si>
    <t>Ilbert Israel do Nascimento Silva</t>
  </si>
  <si>
    <t xml:space="preserve">Ministério do Turismo - MTur </t>
  </si>
  <si>
    <t>Departamento de Estudos e Pesquisas - DEPES</t>
  </si>
  <si>
    <t>Setor Comercial Norte - Quadra 06</t>
  </si>
  <si>
    <t>Fonte: Empresa Brasileira de Infraestrutura Aeroportuária - INFRAERO e Agência Nacional de Aviação Civil - ANAC.</t>
  </si>
  <si>
    <t xml:space="preserve">              4. Dados de 2013 foram revisados.</t>
  </si>
  <si>
    <t>Estatísticas básicas de turismo - Brasil - Ano 2014</t>
  </si>
  <si>
    <t>1.1 - Chegadas de turistas internacionais no mundo por regiões e sub-regiões - 2009-2014</t>
  </si>
  <si>
    <t>1.4 - Principais países receptores de turistas internacionais - 2009-2014</t>
  </si>
  <si>
    <t>1.2 - Chegadas de turistas internacionais: Mundo, América do Sul e Brasil - 2000-2014</t>
  </si>
  <si>
    <t>1.3 - Comparativo de chegadas de turistas internacionais: Mundo, América do Sul e Brasil - 2000-2014</t>
  </si>
  <si>
    <t>2.2 - Receita cambial turística: Mundo, América do Sul e Brasil - 2000-2014</t>
  </si>
  <si>
    <t>2.3 - Comparativo da receita cambial turística: Mundo, América do Sul e Brasil - 2000-2014</t>
  </si>
  <si>
    <t>2.1 - Receita cambial turística por regiões e sub-regiões - 2009-2014</t>
  </si>
  <si>
    <t>2.4 - Receita cambial turística dos principais países receptores de turistas - 2009-2014</t>
  </si>
  <si>
    <t>1.1 - Chegadas de turistas ao Brasil, por vias de acesso, segundo Continentes e países de residência permanente - 2013-2014</t>
  </si>
  <si>
    <t>1.3 - Chegadas de turistas ao Brasil, segundo os anos - 1970-2014</t>
  </si>
  <si>
    <t>1.2 - Chegadas de turistas ao Brasil, segundo principais países emissores - 2010-2014</t>
  </si>
  <si>
    <t>3.1 - Desembarques de passageiros em voos internacionais - variação anual - 2000-2014</t>
  </si>
  <si>
    <t>3.3 - Desembarques de passageiros em voos nacionais - variação anual - 2000-2014</t>
  </si>
  <si>
    <t>5.1 - Indicadores de desempenho - ABLA - 2000-2014</t>
  </si>
  <si>
    <t>6.1 - Conta turismo do Brasil - 2000-2014</t>
  </si>
  <si>
    <t>2.1 - Variação da receita e despesa cambial turística, segundo os meses - 2013-2014</t>
  </si>
  <si>
    <t>3.2 - Desembarques de passageiros em voos internacionais, segundo os meses - 2013-2014</t>
  </si>
  <si>
    <t>3.4 - Desembarques de passageiros em voos nacionais, segundo os meses - 2013-2014</t>
  </si>
  <si>
    <t>4.1 - Agências de turismo cadastradas no Ministério do Turismo, segundo Grandes Regiões e Unidades da Federação - 2013-2014</t>
  </si>
  <si>
    <t>4.2 - Oferta hoteleira, cadastrada no Ministério do Turismo, segundo Grandes Regiões e Unidades da Federação - 2013-2014</t>
  </si>
  <si>
    <t>4.3 - Acampamentos turísticos cadastrados no Ministério do Turismo, segundo Grandes Regiões e Unidades da Federação - 2013-2014</t>
  </si>
  <si>
    <t>4.4 - Restaurantes, bares e similares cadastrados no Ministério do Turismo, segundo Grandes Regiões e Unidades da Federação - 2013-2014</t>
  </si>
  <si>
    <t>4.5 - Parques temáticos cadastrados no Ministério do Turismo, segundo Grandes Regiões e Unidades da Federação - 2013-2014</t>
  </si>
  <si>
    <t>4.6 - Transportadoras turísticas cadastradas no Ministério do Turismo, segundo Grandes Regiões e Unidades da Federação - 2013-2014</t>
  </si>
  <si>
    <t>4.7 - Locadoras de veículos cadastradas no Ministério do Turismo, segundo Grandes Regiões e Unidades da Federação - 2013-2014</t>
  </si>
  <si>
    <t>4.8 - Organizadoras de eventos (congressos, convenções e congêneres) cadastradas no Ministério do Turismo, segundo Grandes Regiões e UF - 2013-2014</t>
  </si>
  <si>
    <t>4.9 - Prestadoras de serviços de infraestrutura para eventos, cadastradas no Ministério do Turismo, segundo Grandes Regiões e UF - 2013-2014</t>
  </si>
  <si>
    <t>6.3 - Desembolso de recursos realizados por instituições financeiras federais para o financiamento do turismo no Brasil, 
         segundo os meses - 2013-2014</t>
  </si>
  <si>
    <t>4.8 - Organizadoras de eventos (congressos, convenções e congêneres) cadastradas no Ministério do Turismo, segundo Grandes Regiões 
         e Unidades da Federação - 2013-2014</t>
  </si>
  <si>
    <t xml:space="preserve">             4. Dados de 2013 foram revisados.  Variações  no número e  tamanho de estabelecimentos, de um ano para o outro, influenciam a variação de  número de Unidades habitacionais - UH e leitos.</t>
  </si>
  <si>
    <t xml:space="preserve">              3. Dados de 2013 foram revisados.</t>
  </si>
  <si>
    <t xml:space="preserve">             3. Dados de 2013 foram revisados.</t>
  </si>
  <si>
    <t>6.2 - Desembolso de recursos realizados por instituições financeiras federais para o financiamento do turismo no Brasil,
         segundo os anos - 2003-2014</t>
  </si>
  <si>
    <t>Banco Nacional de Desenvolvimento
Econômico e Social</t>
  </si>
  <si>
    <r>
      <t>Indireto</t>
    </r>
    <r>
      <rPr>
        <b/>
        <vertAlign val="superscript"/>
        <sz val="11"/>
        <color theme="0"/>
        <rFont val="Arial"/>
        <family val="2"/>
      </rPr>
      <t>(1)</t>
    </r>
  </si>
  <si>
    <r>
      <t>Banco do Nordeste</t>
    </r>
    <r>
      <rPr>
        <b/>
        <vertAlign val="superscript"/>
        <sz val="11"/>
        <color theme="0"/>
        <rFont val="Arial"/>
        <family val="2"/>
      </rPr>
      <t>(2)</t>
    </r>
  </si>
  <si>
    <t>Henrique Eduardo Lyra Alves</t>
  </si>
  <si>
    <t>Pedro Vicente da Silva Neto</t>
  </si>
  <si>
    <t xml:space="preserve">             2. Dados de 2014 preliminares.</t>
  </si>
  <si>
    <t>Notas: 1. Dados de 2010 a 2013 revisados.</t>
  </si>
  <si>
    <t>Turquia</t>
  </si>
  <si>
    <t>Reino Unido</t>
  </si>
  <si>
    <t>Tailândia</t>
  </si>
  <si>
    <t>Malásia</t>
  </si>
  <si>
    <t>Hong Kong (China)</t>
  </si>
  <si>
    <t>Macao (China)</t>
  </si>
  <si>
    <t>Arábia Saudita</t>
  </si>
  <si>
    <t>Coreia do Sul</t>
  </si>
  <si>
    <t>...</t>
  </si>
  <si>
    <t>Notas: 1. Dados de 2012 e 2013 revisados.</t>
  </si>
  <si>
    <t xml:space="preserve">           2. Dados de 2014 preliminares.</t>
  </si>
  <si>
    <t>Notas: 1. Dados de 2010 e 2013 revisados.</t>
  </si>
  <si>
    <t>2.4 - Receita cambial turística dos principais países receptores de turistas - 2010-2014</t>
  </si>
  <si>
    <t>Brasília-DF, Dezembro de 2015.</t>
  </si>
  <si>
    <t>Singapura</t>
  </si>
  <si>
    <t>Nota: Valores a partir de janeiro de 2014 atualizados de acordo com a nova metodologia do Banco Central.</t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</si>
  <si>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 Posição: 31 de dezembro de cada ano, exceto  2014 que foi utilizado a data de 30 de novembro de 2014, para mais informações consultar a Nota Técnica MTur 001/15.</t>
  </si>
  <si>
    <r>
      <t xml:space="preserve">    </t>
    </r>
    <r>
      <rPr>
        <sz val="8"/>
        <rFont val="Arial"/>
        <family val="2"/>
      </rPr>
      <t xml:space="preserve">     </t>
    </r>
    <r>
      <rPr>
        <sz val="9"/>
        <rFont val="Arial"/>
        <family val="2"/>
      </rPr>
      <t xml:space="preserve">     2. A Lei 11.771/08, institui o cadastro obrigatório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  </r>
  </si>
  <si>
    <r>
      <t xml:space="preserve">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 xml:space="preserve">          3. Incluem-se em Agências de Turismo os subtipos de atividades à ela vinculadas no CADASTUR: I- Agência de Viagens, II- Agência de Receptivo e IV- Operadora de Turismo.</t>
    </r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</si>
  <si>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atividade.Posição: 31 de dezembro de cada ano, exceto  2014 que foi utilizado a data de 30 de novembro de 2014, para mais informações consultar a Nota Técnica MTur 001/15.</t>
  </si>
  <si>
    <t xml:space="preserve">              3. Incluem-se em Restaurantes, bares e similares os subtipos de atividades à ela vinculadas no CADASTUR: I- Restaurante, II- Bar, III- Cafeteria e IV- Similar</t>
  </si>
  <si>
    <t>4.9 - Prestadoras de serviços de infraestrutura para eventos, cadastradas no Ministério do Turismo, segundo Grandes Regiões e Unidades
         da Federação - 2013-2014</t>
  </si>
  <si>
    <r>
      <t xml:space="preserve">2014 </t>
    </r>
    <r>
      <rPr>
        <vertAlign val="superscript"/>
        <sz val="10"/>
        <rFont val="Arial"/>
        <family val="2"/>
      </rPr>
      <t>(2)</t>
    </r>
  </si>
  <si>
    <r>
      <t xml:space="preserve">Geração de impostos                                   (bilhões de R$) </t>
    </r>
    <r>
      <rPr>
        <b/>
        <vertAlign val="superscript"/>
        <sz val="10"/>
        <color theme="0"/>
        <rFont val="Arial"/>
        <family val="2"/>
      </rPr>
      <t>(1)</t>
    </r>
  </si>
  <si>
    <t>Fonte: Banco Central do Brasil - BACEN.</t>
  </si>
  <si>
    <t xml:space="preserve">             Valores a partir de janeiro de 2010 atualizados de acordo com a nova metodologia do Banco Central do Brasil.</t>
  </si>
  <si>
    <t>(2) A partir de 2014 a ABLA iniciou nova série histórica por meio do cruzamento de dados e números obtidos junto às montadoras, diretorias regionais e sindicatos de locadoras (Sindlocs) com os dados e números das Secretarias de Fazenda, da Confederação Nacional do Transporte, das Juntas Comerciais, da Fenabrave, da Anfavea e do Denatran.</t>
  </si>
  <si>
    <t>Júnior Coimbra</t>
  </si>
  <si>
    <t>André Ricardo Santana da Costa</t>
  </si>
  <si>
    <t>6.2 - Desembolso de recursos realizados por instituições financeiras federais para o financiamento do turismo no Brasil, segundo os anos - 2003-2014</t>
  </si>
  <si>
    <t>6.3 - Desembolso de recursos realizados por instituições financeiras federais para o financiamento do turismo no Brasil, segundo os meses - 2013-2014</t>
  </si>
  <si>
    <t>Brasil - Ano base 2014</t>
  </si>
  <si>
    <t>1. Fluxo receptivo internacional mundial</t>
  </si>
  <si>
    <t>2. Receita cambial gerada pelo turismo mundial</t>
  </si>
  <si>
    <t>2.1 - Receita cambial turística no mundo por regiões e sub-regiões - 2010-2014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</si>
</sst>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\-??_);_(@_)"/>
    <numFmt numFmtId="170" formatCode="0.0;[Red]0.0"/>
    <numFmt numFmtId="171" formatCode="0.0"/>
    <numFmt numFmtId="172" formatCode="00"/>
    <numFmt numFmtId="173" formatCode="_-* #,##0_-;\-* #,##0_-;_-* &quot;-&quot;??_-;_-@_-"/>
    <numFmt numFmtId="174" formatCode="_(* #,##0_);_(* \(#,##0\);_(* &quot;-&quot;?_);_(@_)"/>
    <numFmt numFmtId="175" formatCode="0\º"/>
    <numFmt numFmtId="176" formatCode="_(* #,##0.000_);_(* \(#,##0.000\);_(* &quot;-&quot;??_);_(@_)"/>
  </numFmts>
  <fonts count="6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48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42"/>
      <color rgb="FF002060"/>
      <name val="Arial"/>
      <family val="2"/>
    </font>
    <font>
      <sz val="10"/>
      <color rgb="FF00206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32"/>
      <name val="Arial"/>
      <family val="2"/>
    </font>
    <font>
      <sz val="1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20"/>
      <color theme="1" tint="0.34998626667073579"/>
      <name val="Arial"/>
      <family val="2"/>
    </font>
    <font>
      <b/>
      <sz val="14"/>
      <color theme="1" tint="0.34998626667073579"/>
      <name val="Times New Roman"/>
      <family val="1"/>
    </font>
    <font>
      <b/>
      <sz val="2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Times New Roman"/>
      <family val="1"/>
    </font>
    <font>
      <b/>
      <sz val="3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22"/>
      <color rgb="FF00206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4" fontId="3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58">
    <xf numFmtId="0" fontId="0" fillId="0" borderId="0" xfId="0"/>
    <xf numFmtId="0" fontId="3" fillId="24" borderId="0" xfId="0" applyFont="1" applyFill="1" applyBorder="1" applyAlignment="1">
      <alignment vertical="center"/>
    </xf>
    <xf numFmtId="0" fontId="42" fillId="24" borderId="0" xfId="0" applyFont="1" applyFill="1" applyBorder="1"/>
    <xf numFmtId="0" fontId="42" fillId="24" borderId="0" xfId="0" applyFont="1" applyFill="1"/>
    <xf numFmtId="0" fontId="2" fillId="24" borderId="0" xfId="0" applyFont="1" applyFill="1" applyBorder="1"/>
    <xf numFmtId="0" fontId="2" fillId="24" borderId="0" xfId="0" applyFont="1" applyFill="1"/>
    <xf numFmtId="0" fontId="10" fillId="24" borderId="0" xfId="33" applyFont="1" applyFill="1" applyAlignment="1">
      <alignment horizontal="left" vertical="center"/>
    </xf>
    <xf numFmtId="166" fontId="10" fillId="24" borderId="0" xfId="47" applyNumberFormat="1" applyFont="1" applyFill="1" applyBorder="1" applyAlignment="1">
      <alignment horizontal="left" vertical="center"/>
    </xf>
    <xf numFmtId="0" fontId="9" fillId="24" borderId="0" xfId="0" applyFont="1" applyFill="1"/>
    <xf numFmtId="170" fontId="9" fillId="24" borderId="0" xfId="0" applyNumberFormat="1" applyFont="1" applyFill="1"/>
    <xf numFmtId="0" fontId="3" fillId="24" borderId="0" xfId="33" applyFont="1" applyFill="1" applyBorder="1" applyAlignment="1">
      <alignment horizontal="left" vertical="center"/>
    </xf>
    <xf numFmtId="168" fontId="3" fillId="24" borderId="0" xfId="47" applyNumberFormat="1" applyFont="1" applyFill="1" applyBorder="1" applyAlignment="1">
      <alignment horizontal="left" vertical="center"/>
    </xf>
    <xf numFmtId="0" fontId="2" fillId="24" borderId="0" xfId="33" applyFont="1" applyFill="1" applyBorder="1" applyAlignment="1">
      <alignment horizontal="left" vertical="center"/>
    </xf>
    <xf numFmtId="0" fontId="30" fillId="24" borderId="0" xfId="33" applyFont="1" applyFill="1" applyAlignment="1">
      <alignment horizontal="right" vertical="center"/>
    </xf>
    <xf numFmtId="0" fontId="11" fillId="24" borderId="0" xfId="0" applyFont="1" applyFill="1" applyBorder="1"/>
    <xf numFmtId="0" fontId="11" fillId="24" borderId="0" xfId="0" applyFont="1" applyFill="1"/>
    <xf numFmtId="0" fontId="3" fillId="24" borderId="0" xfId="0" applyFont="1" applyFill="1" applyBorder="1"/>
    <xf numFmtId="0" fontId="38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/>
    <xf numFmtId="0" fontId="41" fillId="24" borderId="0" xfId="0" applyFont="1" applyFill="1" applyBorder="1" applyAlignment="1"/>
    <xf numFmtId="0" fontId="41" fillId="24" borderId="0" xfId="0" applyFont="1" applyFill="1"/>
    <xf numFmtId="0" fontId="41" fillId="24" borderId="0" xfId="0" applyFont="1" applyFill="1" applyBorder="1"/>
    <xf numFmtId="0" fontId="5" fillId="24" borderId="0" xfId="0" applyFont="1" applyFill="1" applyBorder="1" applyAlignment="1">
      <alignment vertical="center"/>
    </xf>
    <xf numFmtId="0" fontId="3" fillId="24" borderId="0" xfId="0" applyFont="1" applyFill="1" applyBorder="1" applyAlignment="1"/>
    <xf numFmtId="0" fontId="45" fillId="24" borderId="0" xfId="0" applyFont="1" applyFill="1" applyBorder="1" applyAlignment="1">
      <alignment vertical="center"/>
    </xf>
    <xf numFmtId="0" fontId="2" fillId="24" borderId="0" xfId="33" applyFont="1" applyFill="1" applyBorder="1" applyAlignment="1">
      <alignment vertical="center"/>
    </xf>
    <xf numFmtId="172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left" vertical="center"/>
    </xf>
    <xf numFmtId="0" fontId="51" fillId="24" borderId="0" xfId="0" applyFont="1" applyFill="1" applyBorder="1" applyAlignment="1">
      <alignment vertical="center"/>
    </xf>
    <xf numFmtId="172" fontId="52" fillId="24" borderId="0" xfId="0" applyNumberFormat="1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42" fillId="24" borderId="0" xfId="33" applyFont="1" applyFill="1" applyBorder="1" applyAlignment="1">
      <alignment vertical="center"/>
    </xf>
    <xf numFmtId="0" fontId="44" fillId="26" borderId="13" xfId="33" applyFont="1" applyFill="1" applyBorder="1" applyAlignment="1">
      <alignment horizontal="center" vertical="center"/>
    </xf>
    <xf numFmtId="0" fontId="44" fillId="26" borderId="14" xfId="33" applyFont="1" applyFill="1" applyBorder="1" applyAlignment="1">
      <alignment horizontal="center" vertical="center"/>
    </xf>
    <xf numFmtId="0" fontId="6" fillId="27" borderId="12" xfId="33" applyFont="1" applyFill="1" applyBorder="1" applyAlignment="1">
      <alignment horizontal="center" vertical="center" wrapText="1"/>
    </xf>
    <xf numFmtId="166" fontId="6" fillId="27" borderId="13" xfId="47" applyNumberFormat="1" applyFont="1" applyFill="1" applyBorder="1" applyAlignment="1">
      <alignment horizontal="center" vertical="center"/>
    </xf>
    <xf numFmtId="166" fontId="6" fillId="27" borderId="14" xfId="47" applyNumberFormat="1" applyFont="1" applyFill="1" applyBorder="1" applyAlignment="1">
      <alignment horizontal="center" vertical="center"/>
    </xf>
    <xf numFmtId="0" fontId="6" fillId="27" borderId="12" xfId="33" applyFont="1" applyFill="1" applyBorder="1" applyAlignment="1">
      <alignment horizontal="center" vertical="center"/>
    </xf>
    <xf numFmtId="166" fontId="11" fillId="28" borderId="13" xfId="47" applyNumberFormat="1" applyFont="1" applyFill="1" applyBorder="1" applyAlignment="1">
      <alignment horizontal="center" vertical="center"/>
    </xf>
    <xf numFmtId="166" fontId="11" fillId="25" borderId="13" xfId="47" applyNumberFormat="1" applyFont="1" applyFill="1" applyBorder="1" applyAlignment="1">
      <alignment horizontal="center" vertical="center"/>
    </xf>
    <xf numFmtId="0" fontId="6" fillId="27" borderId="18" xfId="33" applyFont="1" applyFill="1" applyBorder="1" applyAlignment="1">
      <alignment horizontal="center" vertical="center"/>
    </xf>
    <xf numFmtId="166" fontId="6" fillId="27" borderId="19" xfId="47" applyNumberFormat="1" applyFont="1" applyFill="1" applyBorder="1" applyAlignment="1">
      <alignment horizontal="center" vertical="center"/>
    </xf>
    <xf numFmtId="0" fontId="11" fillId="28" borderId="12" xfId="33" applyFont="1" applyFill="1" applyBorder="1" applyAlignment="1">
      <alignment horizontal="left" vertical="center"/>
    </xf>
    <xf numFmtId="0" fontId="11" fillId="28" borderId="12" xfId="33" applyFont="1" applyFill="1" applyBorder="1" applyAlignment="1">
      <alignment horizontal="left" vertical="center" wrapText="1"/>
    </xf>
    <xf numFmtId="0" fontId="10" fillId="24" borderId="0" xfId="0" applyFont="1" applyFill="1" applyBorder="1"/>
    <xf numFmtId="0" fontId="10" fillId="24" borderId="0" xfId="0" applyFont="1" applyFill="1"/>
    <xf numFmtId="0" fontId="43" fillId="26" borderId="13" xfId="33" applyFont="1" applyFill="1" applyBorder="1" applyAlignment="1">
      <alignment horizontal="center" vertical="center" wrapText="1"/>
    </xf>
    <xf numFmtId="0" fontId="43" fillId="26" borderId="14" xfId="33" applyFont="1" applyFill="1" applyBorder="1" applyAlignment="1">
      <alignment horizontal="center" vertical="center" wrapText="1"/>
    </xf>
    <xf numFmtId="0" fontId="11" fillId="28" borderId="12" xfId="33" applyFont="1" applyFill="1" applyBorder="1" applyAlignment="1">
      <alignment horizontal="center" vertical="center" wrapText="1"/>
    </xf>
    <xf numFmtId="0" fontId="11" fillId="28" borderId="18" xfId="33" applyFont="1" applyFill="1" applyBorder="1" applyAlignment="1">
      <alignment horizontal="center" vertical="center" wrapText="1"/>
    </xf>
    <xf numFmtId="168" fontId="11" fillId="28" borderId="13" xfId="47" applyNumberFormat="1" applyFont="1" applyFill="1" applyBorder="1" applyAlignment="1">
      <alignment horizontal="center" vertical="center" wrapText="1"/>
    </xf>
    <xf numFmtId="165" fontId="11" fillId="28" borderId="13" xfId="47" applyNumberFormat="1" applyFont="1" applyFill="1" applyBorder="1" applyAlignment="1">
      <alignment horizontal="center" vertical="center" wrapText="1"/>
    </xf>
    <xf numFmtId="165" fontId="11" fillId="28" borderId="19" xfId="47" applyNumberFormat="1" applyFont="1" applyFill="1" applyBorder="1" applyAlignment="1">
      <alignment horizontal="center" vertical="center" wrapText="1"/>
    </xf>
    <xf numFmtId="168" fontId="11" fillId="25" borderId="13" xfId="47" applyNumberFormat="1" applyFont="1" applyFill="1" applyBorder="1" applyAlignment="1">
      <alignment horizontal="center" vertical="center"/>
    </xf>
    <xf numFmtId="165" fontId="11" fillId="25" borderId="13" xfId="47" applyNumberFormat="1" applyFont="1" applyFill="1" applyBorder="1" applyAlignment="1">
      <alignment horizontal="center" vertical="center" wrapText="1"/>
    </xf>
    <xf numFmtId="165" fontId="11" fillId="25" borderId="19" xfId="47" applyNumberFormat="1" applyFont="1" applyFill="1" applyBorder="1" applyAlignment="1">
      <alignment horizontal="center" vertical="center" wrapText="1"/>
    </xf>
    <xf numFmtId="168" fontId="11" fillId="25" borderId="13" xfId="47" applyNumberFormat="1" applyFont="1" applyFill="1" applyBorder="1" applyAlignment="1">
      <alignment horizontal="center" vertical="center" wrapText="1"/>
    </xf>
    <xf numFmtId="165" fontId="11" fillId="25" borderId="14" xfId="47" applyNumberFormat="1" applyFont="1" applyFill="1" applyBorder="1" applyAlignment="1">
      <alignment horizontal="center" vertical="center" wrapText="1"/>
    </xf>
    <xf numFmtId="168" fontId="11" fillId="25" borderId="19" xfId="47" applyNumberFormat="1" applyFont="1" applyFill="1" applyBorder="1" applyAlignment="1">
      <alignment horizontal="center" vertical="center" wrapText="1"/>
    </xf>
    <xf numFmtId="165" fontId="11" fillId="25" borderId="20" xfId="47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3" fillId="24" borderId="0" xfId="33" applyFont="1" applyFill="1" applyBorder="1"/>
    <xf numFmtId="0" fontId="31" fillId="24" borderId="0" xfId="33" applyFont="1" applyFill="1" applyAlignment="1">
      <alignment horizontal="right" vertical="center"/>
    </xf>
    <xf numFmtId="171" fontId="31" fillId="24" borderId="0" xfId="33" applyNumberFormat="1" applyFont="1" applyFill="1" applyAlignment="1">
      <alignment horizontal="right" vertical="center"/>
    </xf>
    <xf numFmtId="168" fontId="10" fillId="24" borderId="0" xfId="47" applyNumberFormat="1" applyFont="1" applyFill="1" applyBorder="1" applyAlignment="1">
      <alignment horizontal="left" vertical="center"/>
    </xf>
    <xf numFmtId="0" fontId="3" fillId="24" borderId="0" xfId="33" applyFont="1" applyFill="1"/>
    <xf numFmtId="0" fontId="4" fillId="24" borderId="0" xfId="33" applyFont="1" applyFill="1" applyAlignment="1"/>
    <xf numFmtId="0" fontId="4" fillId="24" borderId="0" xfId="33" applyFont="1" applyFill="1"/>
    <xf numFmtId="0" fontId="4" fillId="24" borderId="0" xfId="33" applyFont="1" applyFill="1" applyBorder="1"/>
    <xf numFmtId="0" fontId="7" fillId="24" borderId="0" xfId="33" applyFont="1" applyFill="1"/>
    <xf numFmtId="37" fontId="3" fillId="24" borderId="0" xfId="33" applyNumberFormat="1" applyFont="1" applyFill="1"/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Alignment="1">
      <alignment vertical="top"/>
    </xf>
    <xf numFmtId="0" fontId="3" fillId="24" borderId="0" xfId="36" applyFont="1" applyFill="1"/>
    <xf numFmtId="167" fontId="3" fillId="24" borderId="0" xfId="36" applyNumberFormat="1" applyFont="1" applyFill="1"/>
    <xf numFmtId="0" fontId="3" fillId="24" borderId="0" xfId="36" applyFont="1" applyFill="1" applyBorder="1" applyAlignment="1">
      <alignment vertical="center"/>
    </xf>
    <xf numFmtId="0" fontId="3" fillId="24" borderId="0" xfId="36" applyFont="1" applyFill="1" applyBorder="1" applyAlignment="1">
      <alignment horizontal="left" vertical="center"/>
    </xf>
    <xf numFmtId="0" fontId="10" fillId="24" borderId="0" xfId="36" applyFont="1" applyFill="1" applyAlignment="1">
      <alignment vertical="center" wrapText="1"/>
    </xf>
    <xf numFmtId="0" fontId="3" fillId="24" borderId="0" xfId="36" applyFont="1" applyFill="1" applyBorder="1"/>
    <xf numFmtId="0" fontId="10" fillId="24" borderId="0" xfId="36" applyFont="1" applyFill="1" applyAlignment="1">
      <alignment vertical="top" wrapText="1"/>
    </xf>
    <xf numFmtId="0" fontId="7" fillId="24" borderId="0" xfId="36" applyFont="1" applyFill="1"/>
    <xf numFmtId="167" fontId="3" fillId="24" borderId="0" xfId="45" applyNumberFormat="1" applyFont="1" applyFill="1" applyBorder="1" applyAlignment="1">
      <alignment vertical="center"/>
    </xf>
    <xf numFmtId="0" fontId="2" fillId="24" borderId="0" xfId="0" applyFont="1" applyFill="1" applyAlignment="1">
      <alignment vertical="top"/>
    </xf>
    <xf numFmtId="0" fontId="7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top"/>
    </xf>
    <xf numFmtId="1" fontId="7" fillId="24" borderId="0" xfId="0" applyNumberFormat="1" applyFont="1" applyFill="1" applyBorder="1" applyAlignment="1"/>
    <xf numFmtId="0" fontId="7" fillId="24" borderId="0" xfId="0" applyFont="1" applyFill="1" applyBorder="1"/>
    <xf numFmtId="0" fontId="3" fillId="24" borderId="0" xfId="0" applyFont="1" applyFill="1" applyAlignment="1">
      <alignment vertical="center"/>
    </xf>
    <xf numFmtId="0" fontId="3" fillId="24" borderId="0" xfId="66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167" fontId="3" fillId="24" borderId="0" xfId="0" applyNumberFormat="1" applyFont="1" applyFill="1" applyAlignment="1">
      <alignment vertical="center"/>
    </xf>
    <xf numFmtId="165" fontId="3" fillId="24" borderId="0" xfId="45" applyFont="1" applyFill="1" applyBorder="1" applyAlignment="1">
      <alignment horizontal="center" vertical="center"/>
    </xf>
    <xf numFmtId="167" fontId="3" fillId="24" borderId="0" xfId="45" applyNumberFormat="1" applyFont="1" applyFill="1" applyBorder="1" applyAlignment="1">
      <alignment horizontal="left" vertical="center"/>
    </xf>
    <xf numFmtId="167" fontId="3" fillId="24" borderId="0" xfId="45" applyNumberFormat="1" applyFont="1" applyFill="1" applyAlignment="1">
      <alignment vertical="center"/>
    </xf>
    <xf numFmtId="168" fontId="2" fillId="24" borderId="0" xfId="45" applyNumberFormat="1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left" vertical="top"/>
    </xf>
    <xf numFmtId="166" fontId="8" fillId="24" borderId="0" xfId="45" applyNumberFormat="1" applyFont="1" applyFill="1" applyBorder="1"/>
    <xf numFmtId="166" fontId="8" fillId="24" borderId="0" xfId="45" applyNumberFormat="1" applyFont="1" applyFill="1"/>
    <xf numFmtId="166" fontId="9" fillId="24" borderId="0" xfId="45" applyNumberFormat="1" applyFont="1" applyFill="1" applyBorder="1"/>
    <xf numFmtId="166" fontId="9" fillId="24" borderId="0" xfId="45" applyNumberFormat="1" applyFont="1" applyFill="1"/>
    <xf numFmtId="0" fontId="9" fillId="24" borderId="0" xfId="0" applyFont="1" applyFill="1" applyBorder="1"/>
    <xf numFmtId="0" fontId="48" fillId="24" borderId="0" xfId="0" applyFont="1" applyFill="1" applyBorder="1" applyAlignment="1" applyProtection="1">
      <alignment horizontal="left" vertical="center"/>
    </xf>
    <xf numFmtId="0" fontId="46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49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vertical="center"/>
    </xf>
    <xf numFmtId="0" fontId="42" fillId="24" borderId="0" xfId="0" applyFont="1" applyFill="1" applyProtection="1"/>
    <xf numFmtId="0" fontId="42" fillId="24" borderId="0" xfId="33" applyFont="1" applyFill="1" applyBorder="1" applyAlignment="1" applyProtection="1">
      <alignment vertical="center"/>
    </xf>
    <xf numFmtId="0" fontId="42" fillId="24" borderId="0" xfId="0" applyFont="1" applyFill="1" applyBorder="1" applyProtection="1"/>
    <xf numFmtId="0" fontId="11" fillId="24" borderId="0" xfId="0" applyFont="1" applyFill="1" applyBorder="1" applyProtection="1"/>
    <xf numFmtId="0" fontId="11" fillId="24" borderId="0" xfId="0" applyFont="1" applyFill="1" applyProtection="1"/>
    <xf numFmtId="0" fontId="43" fillId="26" borderId="13" xfId="33" applyFont="1" applyFill="1" applyBorder="1" applyAlignment="1" applyProtection="1">
      <alignment horizontal="center" vertical="center" wrapText="1"/>
    </xf>
    <xf numFmtId="0" fontId="43" fillId="26" borderId="14" xfId="33" applyFont="1" applyFill="1" applyBorder="1" applyAlignment="1" applyProtection="1">
      <alignment horizontal="center" vertical="center" wrapText="1"/>
    </xf>
    <xf numFmtId="0" fontId="11" fillId="28" borderId="12" xfId="33" applyFont="1" applyFill="1" applyBorder="1" applyAlignment="1" applyProtection="1">
      <alignment horizontal="center" vertical="center" wrapText="1"/>
    </xf>
    <xf numFmtId="168" fontId="11" fillId="25" borderId="13" xfId="47" applyNumberFormat="1" applyFont="1" applyFill="1" applyBorder="1" applyAlignment="1" applyProtection="1">
      <alignment horizontal="center" vertical="center"/>
    </xf>
    <xf numFmtId="168" fontId="11" fillId="25" borderId="13" xfId="47" applyNumberFormat="1" applyFont="1" applyFill="1" applyBorder="1" applyAlignment="1" applyProtection="1">
      <alignment horizontal="center" vertical="center" wrapText="1"/>
    </xf>
    <xf numFmtId="168" fontId="11" fillId="28" borderId="13" xfId="47" applyNumberFormat="1" applyFont="1" applyFill="1" applyBorder="1" applyAlignment="1" applyProtection="1">
      <alignment horizontal="center" vertical="center" wrapText="1"/>
    </xf>
    <xf numFmtId="165" fontId="11" fillId="28" borderId="13" xfId="47" applyFont="1" applyFill="1" applyBorder="1" applyAlignment="1" applyProtection="1">
      <alignment vertical="center"/>
    </xf>
    <xf numFmtId="165" fontId="11" fillId="28" borderId="14" xfId="47" applyFont="1" applyFill="1" applyBorder="1" applyAlignment="1" applyProtection="1">
      <alignment horizontal="center" vertical="center"/>
    </xf>
    <xf numFmtId="0" fontId="11" fillId="28" borderId="18" xfId="33" applyFont="1" applyFill="1" applyBorder="1" applyAlignment="1" applyProtection="1">
      <alignment horizontal="center" vertical="center" wrapText="1"/>
    </xf>
    <xf numFmtId="168" fontId="11" fillId="28" borderId="19" xfId="47" applyNumberFormat="1" applyFont="1" applyFill="1" applyBorder="1" applyAlignment="1" applyProtection="1">
      <alignment horizontal="center" vertical="center" wrapText="1"/>
    </xf>
    <xf numFmtId="165" fontId="11" fillId="28" borderId="19" xfId="47" applyFont="1" applyFill="1" applyBorder="1" applyAlignment="1" applyProtection="1">
      <alignment vertical="center"/>
    </xf>
    <xf numFmtId="165" fontId="11" fillId="28" borderId="20" xfId="47" applyFont="1" applyFill="1" applyBorder="1" applyAlignment="1" applyProtection="1">
      <alignment horizontal="center" vertical="center"/>
    </xf>
    <xf numFmtId="0" fontId="10" fillId="24" borderId="0" xfId="33" applyFont="1" applyFill="1" applyAlignment="1" applyProtection="1">
      <alignment horizontal="left" vertical="center"/>
    </xf>
    <xf numFmtId="0" fontId="10" fillId="24" borderId="0" xfId="0" applyFont="1" applyFill="1" applyBorder="1" applyProtection="1"/>
    <xf numFmtId="0" fontId="10" fillId="24" borderId="0" xfId="0" applyFont="1" applyFill="1" applyProtection="1"/>
    <xf numFmtId="166" fontId="10" fillId="24" borderId="0" xfId="47" applyNumberFormat="1" applyFont="1" applyFill="1" applyBorder="1" applyAlignment="1" applyProtection="1">
      <alignment horizontal="left" vertical="center"/>
    </xf>
    <xf numFmtId="0" fontId="2" fillId="24" borderId="0" xfId="0" applyFont="1" applyFill="1" applyProtection="1"/>
    <xf numFmtId="0" fontId="2" fillId="24" borderId="0" xfId="0" applyFont="1" applyFill="1" applyBorder="1" applyProtection="1"/>
    <xf numFmtId="0" fontId="11" fillId="28" borderId="12" xfId="33" applyFont="1" applyFill="1" applyBorder="1" applyAlignment="1">
      <alignment vertical="center"/>
    </xf>
    <xf numFmtId="0" fontId="11" fillId="28" borderId="12" xfId="33" applyFont="1" applyFill="1" applyBorder="1" applyAlignment="1">
      <alignment horizontal="center" vertical="center" textRotation="180" wrapText="1"/>
    </xf>
    <xf numFmtId="0" fontId="11" fillId="28" borderId="18" xfId="33" applyFont="1" applyFill="1" applyBorder="1" applyAlignment="1">
      <alignment vertical="center"/>
    </xf>
    <xf numFmtId="0" fontId="0" fillId="28" borderId="0" xfId="0" applyFill="1"/>
    <xf numFmtId="0" fontId="3" fillId="28" borderId="0" xfId="0" applyFont="1" applyFill="1"/>
    <xf numFmtId="168" fontId="11" fillId="25" borderId="13" xfId="47" applyNumberFormat="1" applyFont="1" applyFill="1" applyBorder="1" applyAlignment="1">
      <alignment horizontal="center" vertical="center" textRotation="180"/>
    </xf>
    <xf numFmtId="168" fontId="11" fillId="28" borderId="14" xfId="47" applyNumberFormat="1" applyFont="1" applyFill="1" applyBorder="1" applyAlignment="1">
      <alignment horizontal="center" vertical="center" textRotation="180"/>
    </xf>
    <xf numFmtId="0" fontId="11" fillId="24" borderId="0" xfId="0" applyFont="1" applyFill="1" applyAlignment="1">
      <alignment horizontal="center" vertical="center" textRotation="180"/>
    </xf>
    <xf numFmtId="167" fontId="6" fillId="27" borderId="13" xfId="33" applyNumberFormat="1" applyFont="1" applyFill="1" applyBorder="1" applyAlignment="1">
      <alignment vertical="center"/>
    </xf>
    <xf numFmtId="167" fontId="6" fillId="27" borderId="14" xfId="33" applyNumberFormat="1" applyFont="1" applyFill="1" applyBorder="1" applyAlignment="1">
      <alignment vertical="center"/>
    </xf>
    <xf numFmtId="0" fontId="6" fillId="27" borderId="12" xfId="33" applyFont="1" applyFill="1" applyBorder="1" applyAlignment="1">
      <alignment vertical="center"/>
    </xf>
    <xf numFmtId="167" fontId="6" fillId="27" borderId="13" xfId="47" applyNumberFormat="1" applyFont="1" applyFill="1" applyBorder="1" applyAlignment="1">
      <alignment vertical="center"/>
    </xf>
    <xf numFmtId="167" fontId="6" fillId="27" borderId="14" xfId="47" applyNumberFormat="1" applyFont="1" applyFill="1" applyBorder="1" applyAlignment="1">
      <alignment vertical="center"/>
    </xf>
    <xf numFmtId="167" fontId="6" fillId="27" borderId="19" xfId="47" applyNumberFormat="1" applyFont="1" applyFill="1" applyBorder="1" applyAlignment="1">
      <alignment vertical="center"/>
    </xf>
    <xf numFmtId="167" fontId="6" fillId="27" borderId="20" xfId="47" applyNumberFormat="1" applyFont="1" applyFill="1" applyBorder="1" applyAlignment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56" fillId="26" borderId="13" xfId="33" applyFont="1" applyFill="1" applyBorder="1" applyAlignment="1">
      <alignment horizontal="center" vertical="center" wrapText="1"/>
    </xf>
    <xf numFmtId="169" fontId="6" fillId="27" borderId="13" xfId="33" applyNumberFormat="1" applyFont="1" applyFill="1" applyBorder="1" applyAlignment="1">
      <alignment horizontal="center" vertical="center" wrapText="1"/>
    </xf>
    <xf numFmtId="0" fontId="11" fillId="27" borderId="13" xfId="33" applyFont="1" applyFill="1" applyBorder="1" applyAlignment="1">
      <alignment horizontal="center" vertical="center" wrapText="1"/>
    </xf>
    <xf numFmtId="169" fontId="11" fillId="28" borderId="13" xfId="33" applyNumberFormat="1" applyFont="1" applyFill="1" applyBorder="1" applyAlignment="1">
      <alignment horizontal="center" vertical="center" wrapText="1"/>
    </xf>
    <xf numFmtId="39" fontId="11" fillId="28" borderId="13" xfId="33" applyNumberFormat="1" applyFont="1" applyFill="1" applyBorder="1" applyAlignment="1">
      <alignment horizontal="center" vertical="center" wrapText="1"/>
    </xf>
    <xf numFmtId="167" fontId="11" fillId="28" borderId="13" xfId="47" applyNumberFormat="1" applyFont="1" applyFill="1" applyBorder="1" applyAlignment="1">
      <alignment horizontal="center" vertical="center" wrapText="1"/>
    </xf>
    <xf numFmtId="167" fontId="11" fillId="28" borderId="19" xfId="47" applyNumberFormat="1" applyFont="1" applyFill="1" applyBorder="1" applyAlignment="1">
      <alignment horizontal="center" vertical="center" wrapText="1"/>
    </xf>
    <xf numFmtId="39" fontId="11" fillId="28" borderId="19" xfId="33" applyNumberFormat="1" applyFont="1" applyFill="1" applyBorder="1" applyAlignment="1">
      <alignment horizontal="center" vertical="center" wrapText="1"/>
    </xf>
    <xf numFmtId="169" fontId="11" fillId="28" borderId="19" xfId="33" applyNumberFormat="1" applyFont="1" applyFill="1" applyBorder="1" applyAlignment="1">
      <alignment horizontal="center" vertical="center" wrapText="1"/>
    </xf>
    <xf numFmtId="169" fontId="11" fillId="25" borderId="13" xfId="33" applyNumberFormat="1" applyFont="1" applyFill="1" applyBorder="1" applyAlignment="1">
      <alignment horizontal="center" vertical="center" wrapText="1"/>
    </xf>
    <xf numFmtId="39" fontId="11" fillId="25" borderId="13" xfId="33" applyNumberFormat="1" applyFont="1" applyFill="1" applyBorder="1" applyAlignment="1">
      <alignment horizontal="center" vertical="center" wrapText="1"/>
    </xf>
    <xf numFmtId="39" fontId="11" fillId="25" borderId="19" xfId="33" applyNumberFormat="1" applyFont="1" applyFill="1" applyBorder="1" applyAlignment="1">
      <alignment horizontal="center" vertical="center" wrapText="1"/>
    </xf>
    <xf numFmtId="169" fontId="11" fillId="25" borderId="19" xfId="33" applyNumberFormat="1" applyFont="1" applyFill="1" applyBorder="1" applyAlignment="1">
      <alignment horizontal="center" vertical="center" wrapText="1"/>
    </xf>
    <xf numFmtId="0" fontId="7" fillId="28" borderId="13" xfId="66" applyFont="1" applyFill="1" applyBorder="1" applyAlignment="1">
      <alignment horizontal="center" vertical="center" wrapText="1"/>
    </xf>
    <xf numFmtId="0" fontId="7" fillId="28" borderId="12" xfId="66" applyFont="1" applyFill="1" applyBorder="1" applyAlignment="1">
      <alignment horizontal="center" vertical="center" wrapText="1"/>
    </xf>
    <xf numFmtId="167" fontId="3" fillId="28" borderId="13" xfId="47" applyNumberFormat="1" applyFont="1" applyFill="1" applyBorder="1" applyAlignment="1">
      <alignment horizontal="center" vertical="center" wrapText="1"/>
    </xf>
    <xf numFmtId="167" fontId="3" fillId="28" borderId="13" xfId="47" applyNumberFormat="1" applyFont="1" applyFill="1" applyBorder="1" applyAlignment="1">
      <alignment vertical="center" wrapText="1"/>
    </xf>
    <xf numFmtId="167" fontId="3" fillId="28" borderId="13" xfId="47" applyNumberFormat="1" applyFont="1" applyFill="1" applyBorder="1" applyAlignment="1">
      <alignment horizontal="left" vertical="center" wrapText="1"/>
    </xf>
    <xf numFmtId="0" fontId="7" fillId="28" borderId="18" xfId="66" applyFont="1" applyFill="1" applyBorder="1" applyAlignment="1">
      <alignment horizontal="center" vertical="center" wrapText="1"/>
    </xf>
    <xf numFmtId="167" fontId="3" fillId="28" borderId="19" xfId="47" applyNumberFormat="1" applyFont="1" applyFill="1" applyBorder="1" applyAlignment="1">
      <alignment horizontal="center" vertical="center" wrapText="1"/>
    </xf>
    <xf numFmtId="0" fontId="7" fillId="28" borderId="19" xfId="66" applyFont="1" applyFill="1" applyBorder="1" applyAlignment="1">
      <alignment horizontal="center" vertical="center" wrapText="1"/>
    </xf>
    <xf numFmtId="167" fontId="3" fillId="28" borderId="19" xfId="47" applyNumberFormat="1" applyFont="1" applyFill="1" applyBorder="1" applyAlignment="1">
      <alignment vertical="center" wrapText="1"/>
    </xf>
    <xf numFmtId="0" fontId="55" fillId="26" borderId="12" xfId="66" applyFont="1" applyFill="1" applyBorder="1" applyAlignment="1">
      <alignment horizontal="center" vertical="center"/>
    </xf>
    <xf numFmtId="0" fontId="55" fillId="26" borderId="13" xfId="66" applyFont="1" applyFill="1" applyBorder="1" applyAlignment="1">
      <alignment horizontal="center" vertical="center" wrapText="1"/>
    </xf>
    <xf numFmtId="0" fontId="55" fillId="26" borderId="13" xfId="66" applyFont="1" applyFill="1" applyBorder="1" applyAlignment="1">
      <alignment horizontal="center" vertical="center"/>
    </xf>
    <xf numFmtId="0" fontId="55" fillId="26" borderId="14" xfId="66" applyFont="1" applyFill="1" applyBorder="1" applyAlignment="1">
      <alignment horizontal="center" vertical="center" wrapText="1"/>
    </xf>
    <xf numFmtId="167" fontId="3" fillId="25" borderId="13" xfId="47" applyNumberFormat="1" applyFont="1" applyFill="1" applyBorder="1" applyAlignment="1">
      <alignment horizontal="center" vertical="center" wrapText="1"/>
    </xf>
    <xf numFmtId="167" fontId="3" fillId="25" borderId="13" xfId="47" applyNumberFormat="1" applyFont="1" applyFill="1" applyBorder="1" applyAlignment="1">
      <alignment vertical="center" wrapText="1"/>
    </xf>
    <xf numFmtId="167" fontId="3" fillId="25" borderId="19" xfId="47" applyNumberFormat="1" applyFont="1" applyFill="1" applyBorder="1" applyAlignment="1">
      <alignment vertical="center" wrapText="1"/>
    </xf>
    <xf numFmtId="0" fontId="7" fillId="25" borderId="13" xfId="66" applyFont="1" applyFill="1" applyBorder="1" applyAlignment="1">
      <alignment horizontal="center" vertical="center" wrapText="1"/>
    </xf>
    <xf numFmtId="0" fontId="7" fillId="25" borderId="19" xfId="66" applyFont="1" applyFill="1" applyBorder="1" applyAlignment="1">
      <alignment horizontal="center" vertical="center" wrapText="1"/>
    </xf>
    <xf numFmtId="167" fontId="3" fillId="25" borderId="14" xfId="47" applyNumberFormat="1" applyFont="1" applyFill="1" applyBorder="1" applyAlignment="1">
      <alignment vertical="center" wrapText="1"/>
    </xf>
    <xf numFmtId="0" fontId="47" fillId="24" borderId="0" xfId="0" applyFont="1" applyFill="1" applyBorder="1" applyAlignment="1" applyProtection="1">
      <alignment vertical="center"/>
    </xf>
    <xf numFmtId="0" fontId="11" fillId="28" borderId="0" xfId="0" applyFont="1" applyFill="1" applyBorder="1" applyAlignment="1">
      <alignment vertical="center" wrapText="1"/>
    </xf>
    <xf numFmtId="0" fontId="11" fillId="28" borderId="10" xfId="0" applyFont="1" applyFill="1" applyBorder="1" applyAlignment="1">
      <alignment vertical="center" wrapText="1"/>
    </xf>
    <xf numFmtId="0" fontId="6" fillId="27" borderId="0" xfId="0" applyFont="1" applyFill="1" applyBorder="1" applyAlignment="1">
      <alignment horizontal="center" vertical="center" wrapText="1"/>
    </xf>
    <xf numFmtId="167" fontId="6" fillId="27" borderId="0" xfId="45" applyNumberFormat="1" applyFont="1" applyFill="1" applyBorder="1" applyAlignment="1">
      <alignment horizontal="center" vertical="center" wrapText="1"/>
    </xf>
    <xf numFmtId="165" fontId="6" fillId="27" borderId="0" xfId="45" applyFont="1" applyFill="1" applyBorder="1" applyAlignment="1">
      <alignment vertical="center" wrapText="1"/>
    </xf>
    <xf numFmtId="165" fontId="11" fillId="25" borderId="0" xfId="45" applyFont="1" applyFill="1" applyBorder="1" applyAlignment="1">
      <alignment vertical="center" wrapText="1"/>
    </xf>
    <xf numFmtId="165" fontId="11" fillId="25" borderId="10" xfId="45" applyFont="1" applyFill="1" applyBorder="1" applyAlignment="1">
      <alignment vertical="center" wrapText="1"/>
    </xf>
    <xf numFmtId="1" fontId="11" fillId="28" borderId="12" xfId="0" applyNumberFormat="1" applyFont="1" applyFill="1" applyBorder="1" applyAlignment="1">
      <alignment horizontal="center" vertical="center" wrapText="1"/>
    </xf>
    <xf numFmtId="165" fontId="11" fillId="28" borderId="13" xfId="45" applyFont="1" applyFill="1" applyBorder="1" applyAlignment="1">
      <alignment vertical="center"/>
    </xf>
    <xf numFmtId="3" fontId="11" fillId="28" borderId="13" xfId="0" applyNumberFormat="1" applyFont="1" applyFill="1" applyBorder="1" applyAlignment="1">
      <alignment vertical="center" wrapText="1"/>
    </xf>
    <xf numFmtId="1" fontId="11" fillId="28" borderId="18" xfId="0" applyNumberFormat="1" applyFont="1" applyFill="1" applyBorder="1" applyAlignment="1">
      <alignment horizontal="center" vertical="center" wrapText="1"/>
    </xf>
    <xf numFmtId="165" fontId="11" fillId="28" borderId="19" xfId="45" applyFont="1" applyFill="1" applyBorder="1" applyAlignment="1">
      <alignment vertical="center"/>
    </xf>
    <xf numFmtId="3" fontId="11" fillId="28" borderId="19" xfId="0" applyNumberFormat="1" applyFont="1" applyFill="1" applyBorder="1" applyAlignment="1">
      <alignment vertical="center" wrapText="1"/>
    </xf>
    <xf numFmtId="0" fontId="43" fillId="26" borderId="13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167" fontId="11" fillId="25" borderId="13" xfId="45" applyNumberFormat="1" applyFont="1" applyFill="1" applyBorder="1" applyAlignment="1">
      <alignment vertical="center"/>
    </xf>
    <xf numFmtId="165" fontId="11" fillId="25" borderId="13" xfId="45" applyFont="1" applyFill="1" applyBorder="1" applyAlignment="1">
      <alignment vertical="center"/>
    </xf>
    <xf numFmtId="167" fontId="11" fillId="25" borderId="19" xfId="45" applyNumberFormat="1" applyFont="1" applyFill="1" applyBorder="1" applyAlignment="1">
      <alignment vertical="center"/>
    </xf>
    <xf numFmtId="165" fontId="11" fillId="25" borderId="19" xfId="45" applyFont="1" applyFill="1" applyBorder="1" applyAlignment="1">
      <alignment vertical="center"/>
    </xf>
    <xf numFmtId="3" fontId="11" fillId="25" borderId="13" xfId="0" applyNumberFormat="1" applyFont="1" applyFill="1" applyBorder="1" applyAlignment="1">
      <alignment vertical="center" wrapText="1"/>
    </xf>
    <xf numFmtId="165" fontId="11" fillId="25" borderId="14" xfId="45" applyFont="1" applyFill="1" applyBorder="1" applyAlignment="1">
      <alignment vertical="center"/>
    </xf>
    <xf numFmtId="3" fontId="11" fillId="25" borderId="19" xfId="0" applyNumberFormat="1" applyFont="1" applyFill="1" applyBorder="1" applyAlignment="1">
      <alignment vertical="center" wrapText="1"/>
    </xf>
    <xf numFmtId="165" fontId="11" fillId="25" borderId="20" xfId="45" applyFont="1" applyFill="1" applyBorder="1" applyAlignment="1">
      <alignment vertical="center"/>
    </xf>
    <xf numFmtId="3" fontId="6" fillId="27" borderId="12" xfId="0" applyNumberFormat="1" applyFont="1" applyFill="1" applyBorder="1" applyAlignment="1">
      <alignment horizontal="center" vertical="center"/>
    </xf>
    <xf numFmtId="167" fontId="6" fillId="27" borderId="13" xfId="45" applyNumberFormat="1" applyFont="1" applyFill="1" applyBorder="1" applyAlignment="1">
      <alignment horizontal="center" vertical="center"/>
    </xf>
    <xf numFmtId="165" fontId="6" fillId="27" borderId="14" xfId="45" applyFont="1" applyFill="1" applyBorder="1" applyAlignment="1">
      <alignment horizontal="center" vertical="center" wrapText="1"/>
    </xf>
    <xf numFmtId="3" fontId="11" fillId="28" borderId="12" xfId="0" applyNumberFormat="1" applyFont="1" applyFill="1" applyBorder="1" applyAlignment="1">
      <alignment horizontal="left" vertical="center"/>
    </xf>
    <xf numFmtId="3" fontId="11" fillId="28" borderId="18" xfId="0" applyNumberFormat="1" applyFont="1" applyFill="1" applyBorder="1" applyAlignment="1">
      <alignment horizontal="left" vertical="center"/>
    </xf>
    <xf numFmtId="0" fontId="47" fillId="24" borderId="0" xfId="0" applyFont="1" applyFill="1" applyBorder="1" applyAlignment="1" applyProtection="1">
      <alignment horizontal="center" vertical="center"/>
    </xf>
    <xf numFmtId="0" fontId="47" fillId="24" borderId="0" xfId="0" applyFont="1" applyFill="1" applyBorder="1" applyAlignment="1" applyProtection="1">
      <alignment horizontal="right"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6" fillId="27" borderId="12" xfId="36" applyFont="1" applyFill="1" applyBorder="1" applyAlignment="1">
      <alignment horizontal="center" vertical="center"/>
    </xf>
    <xf numFmtId="0" fontId="11" fillId="28" borderId="12" xfId="36" applyFont="1" applyFill="1" applyBorder="1" applyAlignment="1">
      <alignment vertical="center"/>
    </xf>
    <xf numFmtId="0" fontId="11" fillId="28" borderId="18" xfId="36" applyFont="1" applyFill="1" applyBorder="1" applyAlignment="1">
      <alignment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43" fillId="26" borderId="13" xfId="36" applyFont="1" applyFill="1" applyBorder="1" applyAlignment="1">
      <alignment horizontal="center" vertical="center" wrapText="1"/>
    </xf>
    <xf numFmtId="0" fontId="43" fillId="26" borderId="14" xfId="36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 wrapText="1"/>
    </xf>
    <xf numFmtId="0" fontId="47" fillId="24" borderId="0" xfId="0" applyFont="1" applyFill="1" applyBorder="1" applyAlignment="1" applyProtection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47" fillId="24" borderId="0" xfId="0" applyFont="1" applyFill="1" applyBorder="1" applyAlignment="1" applyProtection="1">
      <alignment horizontal="center" vertical="center"/>
    </xf>
    <xf numFmtId="0" fontId="10" fillId="24" borderId="0" xfId="36" applyFont="1" applyFill="1"/>
    <xf numFmtId="0" fontId="3" fillId="28" borderId="12" xfId="0" applyFont="1" applyFill="1" applyBorder="1" applyAlignment="1">
      <alignment horizontal="center" vertical="center" wrapText="1"/>
    </xf>
    <xf numFmtId="167" fontId="3" fillId="28" borderId="13" xfId="45" applyNumberFormat="1" applyFont="1" applyFill="1" applyBorder="1" applyAlignment="1">
      <alignment vertical="center" wrapText="1"/>
    </xf>
    <xf numFmtId="0" fontId="55" fillId="26" borderId="15" xfId="0" applyFont="1" applyFill="1" applyBorder="1" applyAlignment="1">
      <alignment horizontal="center" vertical="center" wrapText="1"/>
    </xf>
    <xf numFmtId="0" fontId="55" fillId="26" borderId="16" xfId="0" applyFont="1" applyFill="1" applyBorder="1" applyAlignment="1">
      <alignment horizontal="center" vertical="center" wrapText="1"/>
    </xf>
    <xf numFmtId="0" fontId="55" fillId="26" borderId="17" xfId="0" applyFont="1" applyFill="1" applyBorder="1" applyAlignment="1">
      <alignment horizontal="center" vertical="center" wrapText="1"/>
    </xf>
    <xf numFmtId="165" fontId="3" fillId="25" borderId="13" xfId="45" applyFont="1" applyFill="1" applyBorder="1" applyAlignment="1">
      <alignment vertical="center" wrapText="1"/>
    </xf>
    <xf numFmtId="166" fontId="3" fillId="25" borderId="13" xfId="45" applyNumberFormat="1" applyFont="1" applyFill="1" applyBorder="1" applyAlignment="1">
      <alignment vertical="center" wrapText="1"/>
    </xf>
    <xf numFmtId="0" fontId="10" fillId="24" borderId="0" xfId="0" applyFont="1" applyFill="1" applyAlignment="1">
      <alignment vertical="center"/>
    </xf>
    <xf numFmtId="169" fontId="11" fillId="28" borderId="13" xfId="47" applyNumberFormat="1" applyFont="1" applyFill="1" applyBorder="1" applyAlignment="1">
      <alignment vertical="center"/>
    </xf>
    <xf numFmtId="169" fontId="11" fillId="28" borderId="13" xfId="33" applyNumberFormat="1" applyFont="1" applyFill="1" applyBorder="1" applyAlignment="1">
      <alignment horizontal="center" vertical="center"/>
    </xf>
    <xf numFmtId="0" fontId="55" fillId="26" borderId="13" xfId="33" applyFont="1" applyFill="1" applyBorder="1" applyAlignment="1">
      <alignment horizontal="center" vertical="center"/>
    </xf>
    <xf numFmtId="0" fontId="55" fillId="26" borderId="14" xfId="33" applyFont="1" applyFill="1" applyBorder="1" applyAlignment="1">
      <alignment horizontal="center" vertical="center"/>
    </xf>
    <xf numFmtId="169" fontId="11" fillId="25" borderId="13" xfId="47" applyNumberFormat="1" applyFont="1" applyFill="1" applyBorder="1" applyAlignment="1">
      <alignment vertical="center"/>
    </xf>
    <xf numFmtId="169" fontId="11" fillId="25" borderId="13" xfId="33" applyNumberFormat="1" applyFont="1" applyFill="1" applyBorder="1" applyAlignment="1">
      <alignment horizontal="center" vertical="center"/>
    </xf>
    <xf numFmtId="169" fontId="11" fillId="25" borderId="14" xfId="47" applyNumberFormat="1" applyFont="1" applyFill="1" applyBorder="1" applyAlignment="1">
      <alignment vertical="center"/>
    </xf>
    <xf numFmtId="169" fontId="11" fillId="25" borderId="14" xfId="33" applyNumberFormat="1" applyFont="1" applyFill="1" applyBorder="1" applyAlignment="1">
      <alignment horizontal="center" vertical="center"/>
    </xf>
    <xf numFmtId="0" fontId="10" fillId="24" borderId="0" xfId="33" applyFont="1" applyFill="1"/>
    <xf numFmtId="0" fontId="10" fillId="24" borderId="0" xfId="33" applyFont="1" applyFill="1" applyBorder="1"/>
    <xf numFmtId="0" fontId="10" fillId="24" borderId="0" xfId="0" applyFont="1" applyFill="1" applyAlignment="1" applyProtection="1">
      <alignment horizontal="right"/>
    </xf>
    <xf numFmtId="49" fontId="11" fillId="28" borderId="12" xfId="33" applyNumberFormat="1" applyFont="1" applyFill="1" applyBorder="1" applyAlignment="1">
      <alignment horizontal="center" vertical="center"/>
    </xf>
    <xf numFmtId="3" fontId="11" fillId="28" borderId="13" xfId="33" applyNumberFormat="1" applyFont="1" applyFill="1" applyBorder="1" applyAlignment="1">
      <alignment horizontal="right" vertical="center" indent="1"/>
    </xf>
    <xf numFmtId="167" fontId="11" fillId="28" borderId="13" xfId="47" applyNumberFormat="1" applyFont="1" applyFill="1" applyBorder="1" applyAlignment="1">
      <alignment vertical="center"/>
    </xf>
    <xf numFmtId="3" fontId="11" fillId="28" borderId="14" xfId="33" applyNumberFormat="1" applyFont="1" applyFill="1" applyBorder="1" applyAlignment="1">
      <alignment horizontal="right" vertical="center" indent="1"/>
    </xf>
    <xf numFmtId="173" fontId="11" fillId="25" borderId="13" xfId="57" applyNumberFormat="1" applyFont="1" applyFill="1" applyBorder="1" applyAlignment="1">
      <alignment horizontal="left" vertical="center"/>
    </xf>
    <xf numFmtId="3" fontId="11" fillId="25" borderId="13" xfId="33" applyNumberFormat="1" applyFont="1" applyFill="1" applyBorder="1" applyAlignment="1">
      <alignment horizontal="right" vertical="center" indent="1"/>
    </xf>
    <xf numFmtId="0" fontId="0" fillId="24" borderId="0" xfId="0" applyFill="1" applyAlignment="1" applyProtection="1">
      <alignment horizontal="center" vertical="center"/>
    </xf>
    <xf numFmtId="0" fontId="34" fillId="24" borderId="0" xfId="0" applyFont="1" applyFill="1" applyAlignment="1" applyProtection="1">
      <alignment horizontal="center" vertical="center"/>
    </xf>
    <xf numFmtId="0" fontId="37" fillId="24" borderId="0" xfId="0" applyFont="1" applyFill="1" applyAlignment="1" applyProtection="1">
      <alignment horizontal="center" vertical="center"/>
    </xf>
    <xf numFmtId="0" fontId="33" fillId="24" borderId="0" xfId="0" applyFont="1" applyFill="1" applyAlignment="1" applyProtection="1">
      <alignment horizontal="center" vertical="center"/>
    </xf>
    <xf numFmtId="0" fontId="40" fillId="24" borderId="0" xfId="0" applyFont="1" applyFill="1" applyAlignment="1" applyProtection="1">
      <alignment horizontal="center" vertical="center"/>
    </xf>
    <xf numFmtId="0" fontId="29" fillId="24" borderId="0" xfId="0" applyFont="1" applyFill="1" applyAlignment="1" applyProtection="1">
      <alignment horizontal="center" vertical="center"/>
    </xf>
    <xf numFmtId="0" fontId="47" fillId="24" borderId="0" xfId="0" applyFont="1" applyFill="1" applyBorder="1" applyAlignment="1">
      <alignment horizontal="right" vertical="center"/>
    </xf>
    <xf numFmtId="49" fontId="3" fillId="28" borderId="12" xfId="33" applyNumberFormat="1" applyFont="1" applyFill="1" applyBorder="1" applyAlignment="1">
      <alignment horizontal="left" vertical="center"/>
    </xf>
    <xf numFmtId="49" fontId="3" fillId="28" borderId="18" xfId="33" applyNumberFormat="1" applyFont="1" applyFill="1" applyBorder="1" applyAlignment="1">
      <alignment horizontal="left" vertical="center"/>
    </xf>
    <xf numFmtId="0" fontId="55" fillId="26" borderId="13" xfId="33" applyFont="1" applyFill="1" applyBorder="1" applyAlignment="1">
      <alignment horizontal="center" vertical="center" wrapText="1"/>
    </xf>
    <xf numFmtId="0" fontId="55" fillId="26" borderId="14" xfId="33" applyFont="1" applyFill="1" applyBorder="1" applyAlignment="1">
      <alignment horizontal="center" vertical="center" wrapText="1"/>
    </xf>
    <xf numFmtId="173" fontId="3" fillId="25" borderId="13" xfId="57" applyNumberFormat="1" applyFont="1" applyFill="1" applyBorder="1" applyAlignment="1">
      <alignment horizontal="left" vertical="center"/>
    </xf>
    <xf numFmtId="173" fontId="3" fillId="25" borderId="19" xfId="57" applyNumberFormat="1" applyFont="1" applyFill="1" applyBorder="1" applyAlignment="1">
      <alignment horizontal="left" vertical="center"/>
    </xf>
    <xf numFmtId="169" fontId="3" fillId="25" borderId="13" xfId="47" applyNumberFormat="1" applyFont="1" applyFill="1" applyBorder="1" applyAlignment="1">
      <alignment vertical="center"/>
    </xf>
    <xf numFmtId="169" fontId="3" fillId="25" borderId="13" xfId="33" applyNumberFormat="1" applyFont="1" applyFill="1" applyBorder="1" applyAlignment="1">
      <alignment horizontal="center" vertical="center"/>
    </xf>
    <xf numFmtId="169" fontId="3" fillId="25" borderId="19" xfId="47" applyNumberFormat="1" applyFont="1" applyFill="1" applyBorder="1" applyAlignment="1">
      <alignment vertical="center"/>
    </xf>
    <xf numFmtId="169" fontId="7" fillId="27" borderId="13" xfId="33" applyNumberFormat="1" applyFont="1" applyFill="1" applyBorder="1" applyAlignment="1">
      <alignment horizontal="center" vertical="center" wrapText="1"/>
    </xf>
    <xf numFmtId="0" fontId="7" fillId="27" borderId="12" xfId="33" applyFont="1" applyFill="1" applyBorder="1" applyAlignment="1">
      <alignment horizontal="center" vertical="center" wrapText="1"/>
    </xf>
    <xf numFmtId="0" fontId="2" fillId="24" borderId="0" xfId="33" applyFont="1" applyFill="1" applyBorder="1" applyAlignment="1">
      <alignment horizontal="left" vertical="center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0" fontId="10" fillId="24" borderId="0" xfId="33" applyFont="1" applyFill="1" applyAlignment="1" applyProtection="1">
      <alignment horizontal="left" vertical="center"/>
    </xf>
    <xf numFmtId="0" fontId="59" fillId="24" borderId="0" xfId="0" applyFont="1" applyFill="1" applyAlignment="1" applyProtection="1">
      <alignment horizontal="center" vertical="center"/>
    </xf>
    <xf numFmtId="166" fontId="11" fillId="28" borderId="14" xfId="47" applyNumberFormat="1" applyFont="1" applyFill="1" applyBorder="1" applyAlignment="1">
      <alignment horizontal="center" vertical="center"/>
    </xf>
    <xf numFmtId="166" fontId="6" fillId="27" borderId="20" xfId="47" applyNumberFormat="1" applyFont="1" applyFill="1" applyBorder="1" applyAlignment="1">
      <alignment horizontal="center" vertical="center"/>
    </xf>
    <xf numFmtId="168" fontId="11" fillId="25" borderId="19" xfId="47" applyNumberFormat="1" applyFont="1" applyFill="1" applyBorder="1" applyAlignment="1">
      <alignment horizontal="center" vertical="center"/>
    </xf>
    <xf numFmtId="168" fontId="11" fillId="28" borderId="19" xfId="47" applyNumberFormat="1" applyFont="1" applyFill="1" applyBorder="1" applyAlignment="1">
      <alignment horizontal="center" vertical="center" wrapText="1"/>
    </xf>
    <xf numFmtId="168" fontId="11" fillId="25" borderId="19" xfId="47" applyNumberFormat="1" applyFont="1" applyFill="1" applyBorder="1" applyAlignment="1" applyProtection="1">
      <alignment horizontal="center" vertical="center"/>
    </xf>
    <xf numFmtId="168" fontId="11" fillId="25" borderId="19" xfId="47" applyNumberFormat="1" applyFont="1" applyFill="1" applyBorder="1" applyAlignment="1" applyProtection="1">
      <alignment horizontal="center" vertical="center" wrapText="1"/>
    </xf>
    <xf numFmtId="168" fontId="11" fillId="28" borderId="14" xfId="47" applyNumberFormat="1" applyFont="1" applyFill="1" applyBorder="1" applyAlignment="1">
      <alignment horizontal="center" vertical="center"/>
    </xf>
    <xf numFmtId="166" fontId="11" fillId="25" borderId="19" xfId="47" applyNumberFormat="1" applyFont="1" applyFill="1" applyBorder="1" applyAlignment="1">
      <alignment vertical="center"/>
    </xf>
    <xf numFmtId="166" fontId="11" fillId="28" borderId="20" xfId="47" applyNumberFormat="1" applyFont="1" applyFill="1" applyBorder="1" applyAlignment="1">
      <alignment vertical="center"/>
    </xf>
    <xf numFmtId="167" fontId="11" fillId="28" borderId="14" xfId="47" applyNumberFormat="1" applyFont="1" applyFill="1" applyBorder="1" applyAlignment="1">
      <alignment vertical="center"/>
    </xf>
    <xf numFmtId="0" fontId="11" fillId="27" borderId="14" xfId="33" applyFont="1" applyFill="1" applyBorder="1" applyAlignment="1">
      <alignment horizontal="center" vertical="center" wrapText="1"/>
    </xf>
    <xf numFmtId="3" fontId="11" fillId="25" borderId="13" xfId="33" applyNumberFormat="1" applyFont="1" applyFill="1" applyBorder="1" applyAlignment="1">
      <alignment horizontal="center" vertical="center" wrapText="1"/>
    </xf>
    <xf numFmtId="169" fontId="11" fillId="25" borderId="0" xfId="0" applyNumberFormat="1" applyFont="1" applyFill="1" applyBorder="1" applyAlignment="1">
      <alignment horizontal="right" vertical="center"/>
    </xf>
    <xf numFmtId="169" fontId="11" fillId="28" borderId="0" xfId="0" applyNumberFormat="1" applyFont="1" applyFill="1" applyBorder="1" applyAlignment="1">
      <alignment horizontal="right" vertical="center"/>
    </xf>
    <xf numFmtId="169" fontId="11" fillId="25" borderId="10" xfId="0" applyNumberFormat="1" applyFont="1" applyFill="1" applyBorder="1" applyAlignment="1">
      <alignment horizontal="right" vertical="center"/>
    </xf>
    <xf numFmtId="169" fontId="11" fillId="28" borderId="10" xfId="0" applyNumberFormat="1" applyFont="1" applyFill="1" applyBorder="1" applyAlignment="1">
      <alignment horizontal="right" vertical="center"/>
    </xf>
    <xf numFmtId="167" fontId="11" fillId="28" borderId="13" xfId="45" applyNumberFormat="1" applyFont="1" applyFill="1" applyBorder="1" applyAlignment="1">
      <alignment vertical="center"/>
    </xf>
    <xf numFmtId="167" fontId="11" fillId="28" borderId="19" xfId="45" applyNumberFormat="1" applyFont="1" applyFill="1" applyBorder="1" applyAlignment="1">
      <alignment vertical="center"/>
    </xf>
    <xf numFmtId="167" fontId="6" fillId="27" borderId="13" xfId="48" applyNumberFormat="1" applyFont="1" applyFill="1" applyBorder="1" applyAlignment="1">
      <alignment horizontal="center" vertical="center" wrapText="1"/>
    </xf>
    <xf numFmtId="167" fontId="6" fillId="27" borderId="14" xfId="48" applyNumberFormat="1" applyFont="1" applyFill="1" applyBorder="1" applyAlignment="1">
      <alignment horizontal="center" vertical="center" wrapText="1"/>
    </xf>
    <xf numFmtId="167" fontId="11" fillId="25" borderId="13" xfId="48" applyNumberFormat="1" applyFont="1" applyFill="1" applyBorder="1" applyAlignment="1">
      <alignment vertical="center"/>
    </xf>
    <xf numFmtId="167" fontId="11" fillId="28" borderId="14" xfId="48" applyNumberFormat="1" applyFont="1" applyFill="1" applyBorder="1" applyAlignment="1">
      <alignment vertical="center"/>
    </xf>
    <xf numFmtId="167" fontId="11" fillId="25" borderId="19" xfId="48" applyNumberFormat="1" applyFont="1" applyFill="1" applyBorder="1" applyAlignment="1">
      <alignment vertical="center"/>
    </xf>
    <xf numFmtId="167" fontId="11" fillId="28" borderId="20" xfId="48" applyNumberFormat="1" applyFont="1" applyFill="1" applyBorder="1" applyAlignment="1">
      <alignment vertical="center"/>
    </xf>
    <xf numFmtId="167" fontId="11" fillId="28" borderId="13" xfId="48" applyNumberFormat="1" applyFont="1" applyFill="1" applyBorder="1" applyAlignment="1">
      <alignment vertical="center"/>
    </xf>
    <xf numFmtId="173" fontId="11" fillId="28" borderId="13" xfId="55" applyNumberFormat="1" applyFont="1" applyFill="1" applyBorder="1" applyAlignment="1">
      <alignment vertical="center"/>
    </xf>
    <xf numFmtId="173" fontId="11" fillId="28" borderId="14" xfId="55" applyNumberFormat="1" applyFont="1" applyFill="1" applyBorder="1" applyAlignment="1">
      <alignment vertical="center"/>
    </xf>
    <xf numFmtId="173" fontId="6" fillId="27" borderId="13" xfId="55" applyNumberFormat="1" applyFont="1" applyFill="1" applyBorder="1" applyAlignment="1">
      <alignment horizontal="center" vertical="center" wrapText="1"/>
    </xf>
    <xf numFmtId="173" fontId="6" fillId="27" borderId="14" xfId="55" applyNumberFormat="1" applyFont="1" applyFill="1" applyBorder="1" applyAlignment="1">
      <alignment horizontal="center" vertical="center" wrapText="1"/>
    </xf>
    <xf numFmtId="167" fontId="11" fillId="28" borderId="19" xfId="48" applyNumberFormat="1" applyFont="1" applyFill="1" applyBorder="1" applyAlignment="1">
      <alignment vertical="center"/>
    </xf>
    <xf numFmtId="173" fontId="11" fillId="28" borderId="19" xfId="55" applyNumberFormat="1" applyFont="1" applyFill="1" applyBorder="1" applyAlignment="1">
      <alignment vertical="center"/>
    </xf>
    <xf numFmtId="173" fontId="11" fillId="28" borderId="20" xfId="55" applyNumberFormat="1" applyFont="1" applyFill="1" applyBorder="1" applyAlignment="1">
      <alignment vertical="center"/>
    </xf>
    <xf numFmtId="169" fontId="11" fillId="25" borderId="19" xfId="33" applyNumberFormat="1" applyFont="1" applyFill="1" applyBorder="1" applyAlignment="1">
      <alignment horizontal="center" vertical="center"/>
    </xf>
    <xf numFmtId="169" fontId="11" fillId="28" borderId="19" xfId="33" applyNumberFormat="1" applyFont="1" applyFill="1" applyBorder="1" applyAlignment="1">
      <alignment horizontal="center" vertical="center"/>
    </xf>
    <xf numFmtId="169" fontId="11" fillId="25" borderId="20" xfId="33" applyNumberFormat="1" applyFont="1" applyFill="1" applyBorder="1" applyAlignment="1">
      <alignment horizontal="center" vertical="center"/>
    </xf>
    <xf numFmtId="169" fontId="7" fillId="27" borderId="14" xfId="33" applyNumberFormat="1" applyFont="1" applyFill="1" applyBorder="1" applyAlignment="1">
      <alignment horizontal="center" vertical="center" wrapText="1"/>
    </xf>
    <xf numFmtId="173" fontId="3" fillId="28" borderId="13" xfId="57" applyNumberFormat="1" applyFont="1" applyFill="1" applyBorder="1" applyAlignment="1">
      <alignment horizontal="left" vertical="center"/>
    </xf>
    <xf numFmtId="169" fontId="3" fillId="28" borderId="13" xfId="47" applyNumberFormat="1" applyFont="1" applyFill="1" applyBorder="1" applyAlignment="1">
      <alignment vertical="center"/>
    </xf>
    <xf numFmtId="169" fontId="3" fillId="28" borderId="13" xfId="33" applyNumberFormat="1" applyFont="1" applyFill="1" applyBorder="1" applyAlignment="1">
      <alignment horizontal="center" vertical="center"/>
    </xf>
    <xf numFmtId="173" fontId="3" fillId="28" borderId="19" xfId="57" applyNumberFormat="1" applyFont="1" applyFill="1" applyBorder="1" applyAlignment="1">
      <alignment horizontal="left" vertical="center"/>
    </xf>
    <xf numFmtId="169" fontId="3" fillId="28" borderId="19" xfId="47" applyNumberFormat="1" applyFont="1" applyFill="1" applyBorder="1" applyAlignment="1">
      <alignment vertical="center"/>
    </xf>
    <xf numFmtId="0" fontId="3" fillId="24" borderId="0" xfId="0" applyFont="1" applyFill="1" applyAlignment="1" applyProtection="1">
      <alignment horizontal="center" vertical="center"/>
    </xf>
    <xf numFmtId="0" fontId="5" fillId="24" borderId="0" xfId="0" applyFont="1" applyFill="1" applyBorder="1" applyAlignment="1">
      <alignment horizontal="left" vertical="center"/>
    </xf>
    <xf numFmtId="0" fontId="2" fillId="28" borderId="0" xfId="34" applyFont="1" applyFill="1" applyAlignment="1">
      <alignment vertical="center"/>
    </xf>
    <xf numFmtId="0" fontId="2" fillId="28" borderId="0" xfId="0" applyFont="1" applyFill="1" applyAlignment="1">
      <alignment vertical="center"/>
    </xf>
    <xf numFmtId="0" fontId="2" fillId="28" borderId="0" xfId="0" applyFont="1" applyFill="1"/>
    <xf numFmtId="0" fontId="9" fillId="28" borderId="0" xfId="34" applyFont="1" applyFill="1" applyAlignment="1">
      <alignment vertical="center"/>
    </xf>
    <xf numFmtId="0" fontId="8" fillId="28" borderId="0" xfId="34" applyFont="1" applyFill="1" applyAlignment="1">
      <alignment vertical="center"/>
    </xf>
    <xf numFmtId="0" fontId="5" fillId="28" borderId="0" xfId="34" applyFont="1" applyFill="1" applyAlignment="1">
      <alignment vertical="center"/>
    </xf>
    <xf numFmtId="0" fontId="2" fillId="28" borderId="0" xfId="34" applyFont="1" applyFill="1"/>
    <xf numFmtId="0" fontId="5" fillId="28" borderId="0" xfId="33" applyFont="1" applyFill="1" applyAlignment="1">
      <alignment vertical="center"/>
    </xf>
    <xf numFmtId="0" fontId="2" fillId="28" borderId="0" xfId="33" applyFont="1" applyFill="1" applyAlignment="1">
      <alignment vertical="center"/>
    </xf>
    <xf numFmtId="0" fontId="47" fillId="28" borderId="0" xfId="0" applyFont="1" applyFill="1" applyBorder="1" applyAlignment="1">
      <alignment horizontal="right" vertical="center"/>
    </xf>
    <xf numFmtId="0" fontId="2" fillId="24" borderId="0" xfId="33" applyFont="1" applyFill="1" applyBorder="1" applyAlignment="1">
      <alignment horizontal="left" vertical="center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2" fillId="24" borderId="0" xfId="33" applyFont="1" applyFill="1" applyBorder="1" applyAlignment="1" applyProtection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174" fontId="6" fillId="27" borderId="13" xfId="33" applyNumberFormat="1" applyFont="1" applyFill="1" applyBorder="1" applyAlignment="1">
      <alignment horizontal="center" vertical="center"/>
    </xf>
    <xf numFmtId="175" fontId="11" fillId="28" borderId="13" xfId="33" applyNumberFormat="1" applyFont="1" applyFill="1" applyBorder="1" applyAlignment="1">
      <alignment horizontal="center" vertical="center" wrapText="1"/>
    </xf>
    <xf numFmtId="175" fontId="11" fillId="28" borderId="19" xfId="47" applyNumberFormat="1" applyFont="1" applyFill="1" applyBorder="1" applyAlignment="1">
      <alignment horizontal="center" vertical="center" wrapText="1"/>
    </xf>
    <xf numFmtId="175" fontId="11" fillId="25" borderId="13" xfId="33" applyNumberFormat="1" applyFont="1" applyFill="1" applyBorder="1" applyAlignment="1">
      <alignment horizontal="center" vertical="center" wrapText="1"/>
    </xf>
    <xf numFmtId="175" fontId="11" fillId="25" borderId="19" xfId="33" applyNumberFormat="1" applyFont="1" applyFill="1" applyBorder="1" applyAlignment="1">
      <alignment horizontal="center" vertical="center" wrapText="1"/>
    </xf>
    <xf numFmtId="175" fontId="11" fillId="28" borderId="19" xfId="33" applyNumberFormat="1" applyFont="1" applyFill="1" applyBorder="1" applyAlignment="1">
      <alignment horizontal="center" vertical="center" wrapText="1"/>
    </xf>
    <xf numFmtId="175" fontId="11" fillId="25" borderId="14" xfId="33" applyNumberFormat="1" applyFont="1" applyFill="1" applyBorder="1" applyAlignment="1">
      <alignment horizontal="center" vertical="center" wrapText="1"/>
    </xf>
    <xf numFmtId="175" fontId="11" fillId="25" borderId="20" xfId="33" applyNumberFormat="1" applyFont="1" applyFill="1" applyBorder="1" applyAlignment="1">
      <alignment horizontal="center" vertical="center" wrapText="1"/>
    </xf>
    <xf numFmtId="165" fontId="11" fillId="28" borderId="14" xfId="45" applyFont="1" applyFill="1" applyBorder="1" applyAlignment="1">
      <alignment horizontal="center" vertical="center" wrapText="1"/>
    </xf>
    <xf numFmtId="165" fontId="11" fillId="28" borderId="20" xfId="45" applyFont="1" applyFill="1" applyBorder="1" applyAlignment="1">
      <alignment horizontal="center" vertical="center" wrapText="1"/>
    </xf>
    <xf numFmtId="0" fontId="10" fillId="24" borderId="0" xfId="33" applyFont="1" applyFill="1" applyAlignment="1" applyProtection="1">
      <alignment vertical="center"/>
    </xf>
    <xf numFmtId="0" fontId="3" fillId="24" borderId="0" xfId="36" applyFont="1" applyFill="1" applyAlignment="1">
      <alignment wrapText="1"/>
    </xf>
    <xf numFmtId="0" fontId="36" fillId="24" borderId="0" xfId="36" applyFont="1" applyFill="1" applyAlignment="1">
      <alignment vertical="top" wrapText="1"/>
    </xf>
    <xf numFmtId="165" fontId="2" fillId="24" borderId="0" xfId="0" applyNumberFormat="1" applyFont="1" applyFill="1" applyAlignment="1">
      <alignment vertical="center"/>
    </xf>
    <xf numFmtId="165" fontId="3" fillId="25" borderId="14" xfId="45" applyNumberFormat="1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/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4" fontId="6" fillId="27" borderId="13" xfId="33" applyNumberFormat="1" applyFont="1" applyFill="1" applyBorder="1" applyAlignment="1">
      <alignment horizontal="center" vertical="center" wrapText="1"/>
    </xf>
    <xf numFmtId="169" fontId="11" fillId="27" borderId="13" xfId="33" applyNumberFormat="1" applyFont="1" applyFill="1" applyBorder="1" applyAlignment="1">
      <alignment horizontal="center" vertical="center" wrapText="1"/>
    </xf>
    <xf numFmtId="168" fontId="11" fillId="24" borderId="0" xfId="0" applyNumberFormat="1" applyFont="1" applyFill="1"/>
    <xf numFmtId="0" fontId="11" fillId="0" borderId="0" xfId="0" applyFont="1" applyFill="1" applyBorder="1"/>
    <xf numFmtId="0" fontId="43" fillId="26" borderId="14" xfId="33" applyFont="1" applyFill="1" applyBorder="1" applyAlignment="1">
      <alignment horizontal="center" vertical="center"/>
    </xf>
    <xf numFmtId="0" fontId="10" fillId="0" borderId="0" xfId="33" applyFont="1" applyFill="1" applyAlignment="1" applyProtection="1">
      <alignment horizontal="left" vertical="center"/>
    </xf>
    <xf numFmtId="0" fontId="10" fillId="0" borderId="0" xfId="0" applyFont="1" applyFill="1" applyProtection="1"/>
    <xf numFmtId="0" fontId="10" fillId="0" borderId="0" xfId="33" applyFont="1" applyFill="1" applyAlignment="1">
      <alignment horizontal="left" vertical="center"/>
    </xf>
    <xf numFmtId="166" fontId="10" fillId="0" borderId="0" xfId="47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 applyProtection="1"/>
    <xf numFmtId="173" fontId="11" fillId="25" borderId="13" xfId="57" applyNumberFormat="1" applyFont="1" applyFill="1" applyBorder="1" applyAlignment="1">
      <alignment horizontal="right" vertical="center" indent="1"/>
    </xf>
    <xf numFmtId="49" fontId="61" fillId="28" borderId="19" xfId="47" applyNumberFormat="1" applyFont="1" applyFill="1" applyBorder="1" applyAlignment="1">
      <alignment horizontal="center" vertical="center"/>
    </xf>
    <xf numFmtId="49" fontId="61" fillId="28" borderId="13" xfId="33" applyNumberFormat="1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11" fillId="28" borderId="25" xfId="33" applyFont="1" applyFill="1" applyBorder="1" applyAlignment="1">
      <alignment horizontal="center" vertical="center" wrapText="1"/>
    </xf>
    <xf numFmtId="168" fontId="11" fillId="25" borderId="26" xfId="47" applyNumberFormat="1" applyFont="1" applyFill="1" applyBorder="1" applyAlignment="1">
      <alignment horizontal="center" vertical="center"/>
    </xf>
    <xf numFmtId="165" fontId="11" fillId="25" borderId="27" xfId="47" applyNumberFormat="1" applyFont="1" applyFill="1" applyBorder="1" applyAlignment="1">
      <alignment horizontal="center" vertical="center" wrapText="1"/>
    </xf>
    <xf numFmtId="168" fontId="11" fillId="28" borderId="26" xfId="47" applyNumberFormat="1" applyFont="1" applyFill="1" applyBorder="1" applyAlignment="1">
      <alignment horizontal="center" vertical="center" wrapText="1"/>
    </xf>
    <xf numFmtId="165" fontId="11" fillId="28" borderId="26" xfId="47" applyNumberFormat="1" applyFont="1" applyFill="1" applyBorder="1" applyAlignment="1">
      <alignment horizontal="center" vertical="center" wrapText="1"/>
    </xf>
    <xf numFmtId="168" fontId="11" fillId="25" borderId="26" xfId="47" applyNumberFormat="1" applyFont="1" applyFill="1" applyBorder="1" applyAlignment="1">
      <alignment horizontal="center" vertical="center" wrapText="1"/>
    </xf>
    <xf numFmtId="165" fontId="11" fillId="25" borderId="26" xfId="47" applyNumberFormat="1" applyFont="1" applyFill="1" applyBorder="1" applyAlignment="1">
      <alignment horizontal="center" vertical="center" wrapText="1"/>
    </xf>
    <xf numFmtId="0" fontId="11" fillId="28" borderId="25" xfId="33" applyFont="1" applyFill="1" applyBorder="1" applyAlignment="1" applyProtection="1">
      <alignment horizontal="center" vertical="center" wrapText="1"/>
    </xf>
    <xf numFmtId="168" fontId="11" fillId="25" borderId="26" xfId="47" applyNumberFormat="1" applyFont="1" applyFill="1" applyBorder="1" applyAlignment="1" applyProtection="1">
      <alignment horizontal="center" vertical="center"/>
    </xf>
    <xf numFmtId="168" fontId="11" fillId="25" borderId="26" xfId="47" applyNumberFormat="1" applyFont="1" applyFill="1" applyBorder="1" applyAlignment="1" applyProtection="1">
      <alignment horizontal="center" vertical="center" wrapText="1"/>
    </xf>
    <xf numFmtId="168" fontId="11" fillId="28" borderId="26" xfId="47" applyNumberFormat="1" applyFont="1" applyFill="1" applyBorder="1" applyAlignment="1" applyProtection="1">
      <alignment horizontal="center" vertical="center" wrapText="1"/>
    </xf>
    <xf numFmtId="165" fontId="11" fillId="28" borderId="26" xfId="47" applyFont="1" applyFill="1" applyBorder="1" applyAlignment="1" applyProtection="1">
      <alignment vertical="center"/>
    </xf>
    <xf numFmtId="165" fontId="11" fillId="28" borderId="27" xfId="47" applyFont="1" applyFill="1" applyBorder="1" applyAlignment="1" applyProtection="1">
      <alignment horizontal="center" vertical="center"/>
    </xf>
    <xf numFmtId="0" fontId="6" fillId="27" borderId="12" xfId="0" applyFont="1" applyFill="1" applyBorder="1" applyAlignment="1">
      <alignment horizontal="center" vertical="center" wrapText="1"/>
    </xf>
    <xf numFmtId="169" fontId="6" fillId="27" borderId="13" xfId="0" applyNumberFormat="1" applyFont="1" applyFill="1" applyBorder="1" applyAlignment="1">
      <alignment horizontal="center" vertical="center"/>
    </xf>
    <xf numFmtId="169" fontId="6" fillId="27" borderId="13" xfId="45" applyNumberFormat="1" applyFont="1" applyFill="1" applyBorder="1" applyAlignment="1">
      <alignment vertical="center"/>
    </xf>
    <xf numFmtId="165" fontId="6" fillId="27" borderId="14" xfId="45" applyFont="1" applyFill="1" applyBorder="1" applyAlignment="1">
      <alignment vertical="center"/>
    </xf>
    <xf numFmtId="49" fontId="3" fillId="28" borderId="12" xfId="33" applyNumberFormat="1" applyFont="1" applyFill="1" applyBorder="1" applyAlignment="1">
      <alignment horizontal="center" vertical="center"/>
    </xf>
    <xf numFmtId="49" fontId="3" fillId="28" borderId="18" xfId="33" applyNumberFormat="1" applyFont="1" applyFill="1" applyBorder="1" applyAlignment="1">
      <alignment horizontal="center" vertical="center"/>
    </xf>
    <xf numFmtId="0" fontId="1" fillId="28" borderId="0" xfId="0" applyFont="1" applyFill="1"/>
    <xf numFmtId="0" fontId="43" fillId="26" borderId="13" xfId="33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>
      <alignment vertical="center"/>
    </xf>
    <xf numFmtId="176" fontId="9" fillId="24" borderId="0" xfId="45" applyNumberFormat="1" applyFont="1" applyFill="1"/>
    <xf numFmtId="166" fontId="2" fillId="24" borderId="0" xfId="0" applyNumberFormat="1" applyFont="1" applyFill="1"/>
    <xf numFmtId="166" fontId="9" fillId="24" borderId="0" xfId="0" applyNumberFormat="1" applyFont="1" applyFill="1"/>
    <xf numFmtId="0" fontId="11" fillId="0" borderId="0" xfId="0" applyFont="1" applyFill="1"/>
    <xf numFmtId="166" fontId="6" fillId="0" borderId="14" xfId="47" applyNumberFormat="1" applyFont="1" applyFill="1" applyBorder="1" applyAlignment="1">
      <alignment horizontal="center" vertical="center"/>
    </xf>
    <xf numFmtId="176" fontId="11" fillId="25" borderId="13" xfId="47" applyNumberFormat="1" applyFont="1" applyFill="1" applyBorder="1" applyAlignment="1">
      <alignment horizontal="center" vertical="center"/>
    </xf>
    <xf numFmtId="0" fontId="47" fillId="24" borderId="0" xfId="70" applyFont="1" applyFill="1" applyBorder="1" applyAlignment="1" applyProtection="1">
      <alignment horizontal="right" vertical="center"/>
    </xf>
    <xf numFmtId="166" fontId="11" fillId="25" borderId="20" xfId="47" applyNumberFormat="1" applyFont="1" applyFill="1" applyBorder="1" applyAlignment="1">
      <alignment horizontal="center" vertical="center" wrapText="1"/>
    </xf>
    <xf numFmtId="167" fontId="6" fillId="27" borderId="14" xfId="47" applyNumberFormat="1" applyFont="1" applyFill="1" applyBorder="1" applyAlignment="1">
      <alignment horizontal="center" vertical="center"/>
    </xf>
    <xf numFmtId="0" fontId="11" fillId="28" borderId="12" xfId="71" applyFont="1" applyFill="1" applyBorder="1" applyAlignment="1">
      <alignment vertical="center"/>
    </xf>
    <xf numFmtId="0" fontId="10" fillId="0" borderId="0" xfId="71" applyFont="1" applyFill="1" applyBorder="1" applyAlignment="1">
      <alignment vertical="top" wrapText="1"/>
    </xf>
    <xf numFmtId="0" fontId="1" fillId="0" borderId="0" xfId="71" applyFont="1" applyBorder="1"/>
    <xf numFmtId="0" fontId="1" fillId="0" borderId="0" xfId="71" applyFont="1"/>
    <xf numFmtId="0" fontId="10" fillId="0" borderId="0" xfId="71" applyFont="1" applyFill="1" applyAlignment="1">
      <alignment vertical="top" wrapText="1"/>
    </xf>
    <xf numFmtId="0" fontId="10" fillId="0" borderId="0" xfId="71" applyFont="1" applyFill="1" applyAlignment="1">
      <alignment horizontal="left" vertical="top"/>
    </xf>
    <xf numFmtId="0" fontId="1" fillId="0" borderId="0" xfId="71" applyFont="1" applyAlignment="1">
      <alignment horizontal="left"/>
    </xf>
    <xf numFmtId="0" fontId="62" fillId="0" borderId="0" xfId="71" applyFont="1" applyFill="1" applyAlignment="1">
      <alignment horizontal="left" vertical="center" wrapText="1"/>
    </xf>
    <xf numFmtId="0" fontId="10" fillId="0" borderId="0" xfId="71" applyFont="1" applyFill="1" applyAlignment="1">
      <alignment vertical="top"/>
    </xf>
    <xf numFmtId="0" fontId="10" fillId="0" borderId="0" xfId="71" applyFont="1" applyFill="1" applyAlignment="1">
      <alignment horizontal="left" vertical="center" wrapText="1"/>
    </xf>
    <xf numFmtId="0" fontId="10" fillId="24" borderId="0" xfId="33" applyFont="1" applyFill="1" applyAlignment="1" applyProtection="1">
      <alignment vertical="center" wrapText="1"/>
    </xf>
    <xf numFmtId="166" fontId="10" fillId="24" borderId="0" xfId="47" applyNumberFormat="1" applyFont="1" applyFill="1" applyBorder="1" applyAlignment="1" applyProtection="1">
      <alignment horizontal="left" vertical="center" wrapText="1"/>
    </xf>
    <xf numFmtId="0" fontId="10" fillId="24" borderId="0" xfId="33" applyFont="1" applyFill="1" applyAlignment="1" applyProtection="1">
      <alignment horizontal="left" vertical="center" wrapText="1"/>
    </xf>
    <xf numFmtId="0" fontId="10" fillId="24" borderId="0" xfId="0" applyFont="1" applyFill="1" applyBorder="1" applyAlignment="1" applyProtection="1">
      <alignment wrapText="1"/>
    </xf>
    <xf numFmtId="0" fontId="10" fillId="24" borderId="0" xfId="0" applyFont="1" applyFill="1" applyAlignment="1" applyProtection="1">
      <alignment wrapText="1"/>
    </xf>
    <xf numFmtId="0" fontId="1" fillId="0" borderId="0" xfId="71" applyFont="1" applyBorder="1" applyAlignment="1">
      <alignment vertical="top"/>
    </xf>
    <xf numFmtId="0" fontId="1" fillId="0" borderId="0" xfId="71" applyFont="1" applyAlignment="1">
      <alignment vertical="top"/>
    </xf>
    <xf numFmtId="0" fontId="10" fillId="0" borderId="0" xfId="71" applyFont="1" applyFill="1" applyBorder="1" applyAlignment="1">
      <alignment vertical="center" wrapText="1"/>
    </xf>
    <xf numFmtId="0" fontId="1" fillId="0" borderId="0" xfId="71" applyFont="1" applyAlignment="1">
      <alignment vertical="center"/>
    </xf>
    <xf numFmtId="0" fontId="10" fillId="0" borderId="0" xfId="71" applyFont="1" applyFill="1" applyAlignment="1">
      <alignment vertical="center" wrapText="1"/>
    </xf>
    <xf numFmtId="0" fontId="62" fillId="0" borderId="0" xfId="71" applyFont="1" applyFill="1" applyBorder="1" applyAlignment="1">
      <alignment vertical="center"/>
    </xf>
    <xf numFmtId="0" fontId="10" fillId="0" borderId="0" xfId="71" applyFont="1" applyFill="1" applyBorder="1" applyAlignment="1">
      <alignment horizontal="left" vertical="center" wrapText="1"/>
    </xf>
    <xf numFmtId="0" fontId="1" fillId="0" borderId="0" xfId="71" applyFont="1" applyBorder="1" applyAlignment="1">
      <alignment vertical="center"/>
    </xf>
    <xf numFmtId="0" fontId="1" fillId="0" borderId="0" xfId="71" applyFont="1" applyFill="1" applyAlignment="1">
      <alignment vertical="center" wrapText="1"/>
    </xf>
    <xf numFmtId="0" fontId="1" fillId="0" borderId="0" xfId="71" applyFont="1" applyFill="1" applyAlignment="1">
      <alignment vertical="center"/>
    </xf>
    <xf numFmtId="0" fontId="10" fillId="0" borderId="0" xfId="71" applyFont="1" applyFill="1" applyBorder="1" applyAlignment="1">
      <alignment vertical="top"/>
    </xf>
    <xf numFmtId="0" fontId="10" fillId="0" borderId="0" xfId="71" applyFont="1" applyBorder="1"/>
    <xf numFmtId="0" fontId="10" fillId="0" borderId="0" xfId="71" applyFont="1" applyBorder="1" applyAlignment="1">
      <alignment vertical="center"/>
    </xf>
    <xf numFmtId="0" fontId="10" fillId="0" borderId="0" xfId="71" applyFont="1" applyAlignment="1">
      <alignment vertical="center"/>
    </xf>
    <xf numFmtId="0" fontId="10" fillId="0" borderId="0" xfId="71" applyFont="1" applyFill="1" applyAlignment="1">
      <alignment vertical="center"/>
    </xf>
    <xf numFmtId="0" fontId="10" fillId="0" borderId="0" xfId="71" applyFont="1" applyAlignment="1">
      <alignment horizontal="left"/>
    </xf>
    <xf numFmtId="0" fontId="10" fillId="0" borderId="0" xfId="71" applyFont="1" applyFill="1" applyBorder="1" applyAlignment="1">
      <alignment horizontal="left" vertical="top" wrapText="1"/>
    </xf>
    <xf numFmtId="0" fontId="1" fillId="0" borderId="0" xfId="71" applyFont="1" applyFill="1" applyAlignment="1">
      <alignment vertical="top" wrapText="1"/>
    </xf>
    <xf numFmtId="0" fontId="1" fillId="0" borderId="0" xfId="71" applyFont="1" applyFill="1" applyAlignment="1">
      <alignment vertical="top"/>
    </xf>
    <xf numFmtId="0" fontId="1" fillId="28" borderId="18" xfId="0" applyFont="1" applyFill="1" applyBorder="1" applyAlignment="1">
      <alignment horizontal="center" vertical="center" wrapText="1"/>
    </xf>
    <xf numFmtId="165" fontId="1" fillId="25" borderId="19" xfId="45" applyFont="1" applyFill="1" applyBorder="1" applyAlignment="1">
      <alignment vertical="center" wrapText="1"/>
    </xf>
    <xf numFmtId="167" fontId="1" fillId="28" borderId="19" xfId="45" applyNumberFormat="1" applyFont="1" applyFill="1" applyBorder="1" applyAlignment="1">
      <alignment vertical="center" wrapText="1"/>
    </xf>
    <xf numFmtId="166" fontId="1" fillId="25" borderId="19" xfId="45" applyNumberFormat="1" applyFont="1" applyFill="1" applyBorder="1" applyAlignment="1">
      <alignment vertical="center" wrapText="1"/>
    </xf>
    <xf numFmtId="165" fontId="1" fillId="25" borderId="20" xfId="45" applyNumberFormat="1" applyFont="1" applyFill="1" applyBorder="1" applyAlignment="1">
      <alignment vertical="center" wrapText="1"/>
    </xf>
    <xf numFmtId="0" fontId="32" fillId="0" borderId="0" xfId="71" applyFont="1" applyFill="1" applyBorder="1" applyAlignment="1">
      <alignment vertical="top"/>
    </xf>
    <xf numFmtId="0" fontId="10" fillId="0" borderId="0" xfId="71" quotePrefix="1" applyFont="1" applyAlignment="1">
      <alignment horizontal="left" vertical="top"/>
    </xf>
    <xf numFmtId="0" fontId="10" fillId="0" borderId="0" xfId="71" applyFont="1" applyAlignment="1">
      <alignment vertical="top"/>
    </xf>
    <xf numFmtId="37" fontId="10" fillId="0" borderId="0" xfId="71" applyNumberFormat="1" applyFont="1" applyAlignment="1">
      <alignment vertical="top"/>
    </xf>
    <xf numFmtId="0" fontId="10" fillId="0" borderId="0" xfId="71" applyFont="1" applyBorder="1" applyAlignment="1">
      <alignment vertical="top"/>
    </xf>
    <xf numFmtId="3" fontId="10" fillId="0" borderId="0" xfId="71" applyNumberFormat="1" applyFont="1" applyAlignment="1">
      <alignment vertical="top"/>
    </xf>
    <xf numFmtId="0" fontId="10" fillId="0" borderId="11" xfId="71" applyFont="1" applyFill="1" applyBorder="1" applyAlignment="1">
      <alignment vertical="center"/>
    </xf>
    <xf numFmtId="0" fontId="10" fillId="0" borderId="0" xfId="72" applyFont="1" applyFill="1" applyAlignment="1">
      <alignment vertical="center"/>
    </xf>
    <xf numFmtId="0" fontId="10" fillId="0" borderId="0" xfId="72" applyFont="1" applyFill="1" applyAlignment="1">
      <alignment vertical="top"/>
    </xf>
    <xf numFmtId="0" fontId="39" fillId="24" borderId="0" xfId="0" applyFont="1" applyFill="1" applyAlignment="1" applyProtection="1">
      <alignment horizontal="center" vertical="center" wrapText="1"/>
    </xf>
    <xf numFmtId="0" fontId="39" fillId="24" borderId="0" xfId="0" applyFont="1" applyFill="1" applyAlignment="1" applyProtection="1">
      <alignment horizontal="center" vertical="center"/>
    </xf>
    <xf numFmtId="0" fontId="2" fillId="24" borderId="0" xfId="33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4" fillId="28" borderId="0" xfId="0" applyFont="1" applyFill="1" applyAlignment="1">
      <alignment horizontal="center"/>
    </xf>
    <xf numFmtId="0" fontId="47" fillId="28" borderId="0" xfId="70" applyFont="1" applyFill="1" applyBorder="1" applyAlignment="1" applyProtection="1">
      <alignment horizontal="right" vertical="center"/>
    </xf>
    <xf numFmtId="0" fontId="43" fillId="26" borderId="15" xfId="33" applyFont="1" applyFill="1" applyBorder="1" applyAlignment="1">
      <alignment horizontal="center" vertical="center" wrapText="1"/>
    </xf>
    <xf numFmtId="0" fontId="43" fillId="26" borderId="12" xfId="33" applyFont="1" applyFill="1" applyBorder="1" applyAlignment="1">
      <alignment horizontal="center" vertical="center" wrapText="1"/>
    </xf>
    <xf numFmtId="0" fontId="43" fillId="26" borderId="17" xfId="33" applyFont="1" applyFill="1" applyBorder="1" applyAlignment="1">
      <alignment horizontal="center" vertical="center"/>
    </xf>
    <xf numFmtId="0" fontId="43" fillId="26" borderId="21" xfId="33" applyFont="1" applyFill="1" applyBorder="1" applyAlignment="1">
      <alignment horizontal="center" vertical="center"/>
    </xf>
    <xf numFmtId="0" fontId="47" fillId="24" borderId="0" xfId="70" applyFont="1" applyFill="1" applyBorder="1" applyAlignment="1" applyProtection="1">
      <alignment horizontal="right" vertical="center"/>
    </xf>
    <xf numFmtId="0" fontId="43" fillId="26" borderId="15" xfId="33" applyFont="1" applyFill="1" applyBorder="1" applyAlignment="1">
      <alignment horizontal="center" vertical="center"/>
    </xf>
    <xf numFmtId="0" fontId="43" fillId="26" borderId="12" xfId="33" applyFont="1" applyFill="1" applyBorder="1" applyAlignment="1">
      <alignment horizontal="center" vertical="center"/>
    </xf>
    <xf numFmtId="0" fontId="43" fillId="26" borderId="16" xfId="33" applyFont="1" applyFill="1" applyBorder="1" applyAlignment="1">
      <alignment horizontal="center" vertical="center" wrapText="1"/>
    </xf>
    <xf numFmtId="0" fontId="43" fillId="26" borderId="17" xfId="33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 wrapText="1"/>
    </xf>
    <xf numFmtId="0" fontId="43" fillId="26" borderId="14" xfId="33" applyFont="1" applyFill="1" applyBorder="1" applyAlignment="1">
      <alignment horizontal="center" vertical="center" wrapText="1"/>
    </xf>
    <xf numFmtId="0" fontId="43" fillId="26" borderId="15" xfId="33" applyFont="1" applyFill="1" applyBorder="1" applyAlignment="1" applyProtection="1">
      <alignment horizontal="center" vertical="center"/>
    </xf>
    <xf numFmtId="0" fontId="43" fillId="26" borderId="12" xfId="33" applyFont="1" applyFill="1" applyBorder="1" applyAlignment="1" applyProtection="1">
      <alignment horizontal="center" vertical="center"/>
    </xf>
    <xf numFmtId="0" fontId="43" fillId="26" borderId="16" xfId="33" applyFont="1" applyFill="1" applyBorder="1" applyAlignment="1" applyProtection="1">
      <alignment horizontal="center" vertical="center" wrapText="1"/>
    </xf>
    <xf numFmtId="0" fontId="43" fillId="26" borderId="17" xfId="33" applyFont="1" applyFill="1" applyBorder="1" applyAlignment="1" applyProtection="1">
      <alignment horizontal="center" vertical="center" wrapText="1"/>
    </xf>
    <xf numFmtId="0" fontId="43" fillId="26" borderId="21" xfId="33" applyFont="1" applyFill="1" applyBorder="1" applyAlignment="1">
      <alignment horizontal="center" vertical="center" wrapText="1"/>
    </xf>
    <xf numFmtId="0" fontId="44" fillId="26" borderId="15" xfId="33" applyFont="1" applyFill="1" applyBorder="1" applyAlignment="1">
      <alignment horizontal="center" vertical="center" wrapText="1"/>
    </xf>
    <xf numFmtId="0" fontId="44" fillId="26" borderId="12" xfId="33" applyFont="1" applyFill="1" applyBorder="1" applyAlignment="1">
      <alignment horizontal="center" vertical="center" wrapText="1"/>
    </xf>
    <xf numFmtId="0" fontId="44" fillId="26" borderId="17" xfId="33" applyFont="1" applyFill="1" applyBorder="1" applyAlignment="1">
      <alignment horizontal="center" vertical="center"/>
    </xf>
    <xf numFmtId="0" fontId="44" fillId="26" borderId="21" xfId="33" applyFont="1" applyFill="1" applyBorder="1" applyAlignment="1">
      <alignment horizontal="center" vertical="center"/>
    </xf>
    <xf numFmtId="0" fontId="43" fillId="26" borderId="22" xfId="33" applyFont="1" applyFill="1" applyBorder="1" applyAlignment="1" applyProtection="1">
      <alignment horizontal="center" vertical="center"/>
    </xf>
    <xf numFmtId="0" fontId="43" fillId="26" borderId="23" xfId="33" applyFont="1" applyFill="1" applyBorder="1" applyAlignment="1" applyProtection="1">
      <alignment horizontal="center" vertical="center"/>
    </xf>
    <xf numFmtId="0" fontId="43" fillId="26" borderId="21" xfId="33" applyFont="1" applyFill="1" applyBorder="1" applyAlignment="1" applyProtection="1">
      <alignment horizontal="center" vertical="center" wrapText="1"/>
    </xf>
    <xf numFmtId="0" fontId="43" fillId="26" borderId="15" xfId="33" applyFont="1" applyFill="1" applyBorder="1" applyAlignment="1" applyProtection="1">
      <alignment horizontal="center" vertical="center" wrapText="1"/>
    </xf>
    <xf numFmtId="0" fontId="43" fillId="26" borderId="16" xfId="33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7" fillId="24" borderId="0" xfId="0" applyFont="1" applyFill="1" applyBorder="1" applyAlignment="1" applyProtection="1">
      <alignment horizontal="center" vertical="center"/>
    </xf>
    <xf numFmtId="0" fontId="43" fillId="26" borderId="24" xfId="33" applyFont="1" applyFill="1" applyBorder="1" applyAlignment="1">
      <alignment horizontal="center" vertical="center"/>
    </xf>
    <xf numFmtId="0" fontId="55" fillId="26" borderId="15" xfId="66" applyFont="1" applyFill="1" applyBorder="1" applyAlignment="1">
      <alignment horizontal="center" vertical="center" wrapText="1"/>
    </xf>
    <xf numFmtId="0" fontId="55" fillId="26" borderId="16" xfId="66" applyFont="1" applyFill="1" applyBorder="1" applyAlignment="1">
      <alignment horizontal="center" vertical="center" wrapText="1"/>
    </xf>
    <xf numFmtId="0" fontId="55" fillId="26" borderId="17" xfId="66" applyFont="1" applyFill="1" applyBorder="1" applyAlignment="1">
      <alignment horizontal="center" vertical="center" wrapText="1"/>
    </xf>
    <xf numFmtId="0" fontId="45" fillId="28" borderId="0" xfId="0" applyFont="1" applyFill="1" applyAlignment="1">
      <alignment horizontal="center"/>
    </xf>
    <xf numFmtId="0" fontId="43" fillId="26" borderId="15" xfId="0" applyFont="1" applyFill="1" applyBorder="1" applyAlignment="1">
      <alignment horizontal="center" vertical="center"/>
    </xf>
    <xf numFmtId="0" fontId="43" fillId="26" borderId="12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3" fillId="26" borderId="17" xfId="0" applyFont="1" applyFill="1" applyBorder="1" applyAlignment="1">
      <alignment horizontal="center" vertical="center"/>
    </xf>
    <xf numFmtId="1" fontId="7" fillId="24" borderId="0" xfId="0" applyNumberFormat="1" applyFont="1" applyFill="1" applyBorder="1"/>
    <xf numFmtId="0" fontId="43" fillId="26" borderId="14" xfId="0" applyFont="1" applyFill="1" applyBorder="1" applyAlignment="1">
      <alignment horizontal="center" vertical="center" wrapText="1"/>
    </xf>
    <xf numFmtId="3" fontId="43" fillId="26" borderId="15" xfId="0" applyNumberFormat="1" applyFont="1" applyFill="1" applyBorder="1" applyAlignment="1">
      <alignment horizontal="center" vertical="center"/>
    </xf>
    <xf numFmtId="3" fontId="43" fillId="26" borderId="12" xfId="0" applyNumberFormat="1" applyFont="1" applyFill="1" applyBorder="1" applyAlignment="1">
      <alignment horizontal="center" vertical="center"/>
    </xf>
    <xf numFmtId="0" fontId="43" fillId="26" borderId="14" xfId="0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0" fontId="43" fillId="26" borderId="13" xfId="0" applyFont="1" applyFill="1" applyBorder="1" applyAlignment="1">
      <alignment horizontal="center" vertical="center"/>
    </xf>
    <xf numFmtId="0" fontId="45" fillId="28" borderId="0" xfId="0" applyFont="1" applyFill="1" applyAlignment="1">
      <alignment horizontal="center" wrapText="1"/>
    </xf>
    <xf numFmtId="0" fontId="10" fillId="0" borderId="0" xfId="71" applyFont="1" applyFill="1" applyAlignment="1">
      <alignment horizontal="left" vertical="center" wrapText="1"/>
    </xf>
    <xf numFmtId="0" fontId="43" fillId="26" borderId="15" xfId="36" applyFont="1" applyFill="1" applyBorder="1" applyAlignment="1">
      <alignment horizontal="center" vertical="center" wrapText="1"/>
    </xf>
    <xf numFmtId="0" fontId="43" fillId="26" borderId="12" xfId="36" applyFont="1" applyFill="1" applyBorder="1" applyAlignment="1">
      <alignment horizontal="center" vertical="center" wrapText="1"/>
    </xf>
    <xf numFmtId="0" fontId="43" fillId="26" borderId="16" xfId="36" applyFont="1" applyFill="1" applyBorder="1" applyAlignment="1">
      <alignment horizontal="center" vertical="center"/>
    </xf>
    <xf numFmtId="0" fontId="43" fillId="26" borderId="17" xfId="36" applyFont="1" applyFill="1" applyBorder="1" applyAlignment="1">
      <alignment horizontal="center" vertical="center"/>
    </xf>
    <xf numFmtId="0" fontId="10" fillId="0" borderId="11" xfId="71" applyFont="1" applyFill="1" applyBorder="1" applyAlignment="1">
      <alignment horizontal="left" vertical="center" wrapText="1"/>
    </xf>
    <xf numFmtId="0" fontId="10" fillId="0" borderId="11" xfId="71" applyFont="1" applyFill="1" applyBorder="1" applyAlignment="1">
      <alignment vertical="top"/>
    </xf>
    <xf numFmtId="0" fontId="10" fillId="0" borderId="0" xfId="71" applyFont="1" applyFill="1" applyAlignment="1">
      <alignment vertical="top" wrapText="1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10" fillId="0" borderId="0" xfId="71" applyFont="1" applyFill="1" applyAlignment="1">
      <alignment horizontal="left" vertical="top" wrapText="1"/>
    </xf>
    <xf numFmtId="0" fontId="10" fillId="0" borderId="0" xfId="71" applyFont="1" applyFill="1" applyBorder="1" applyAlignment="1">
      <alignment horizontal="left" vertical="top" wrapText="1"/>
    </xf>
    <xf numFmtId="0" fontId="42" fillId="24" borderId="10" xfId="33" applyFont="1" applyFill="1" applyBorder="1" applyAlignment="1" applyProtection="1">
      <alignment vertical="center" wrapText="1"/>
    </xf>
    <xf numFmtId="0" fontId="42" fillId="24" borderId="10" xfId="33" applyFont="1" applyFill="1" applyBorder="1" applyAlignment="1" applyProtection="1">
      <alignment vertical="center"/>
    </xf>
    <xf numFmtId="0" fontId="10" fillId="24" borderId="0" xfId="0" applyFont="1" applyFill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42" fillId="24" borderId="0" xfId="33" applyFont="1" applyFill="1" applyBorder="1" applyAlignment="1" applyProtection="1">
      <alignment vertical="center" wrapText="1"/>
    </xf>
    <xf numFmtId="0" fontId="42" fillId="24" borderId="0" xfId="33" applyFont="1" applyFill="1" applyBorder="1" applyAlignment="1" applyProtection="1">
      <alignment vertical="center"/>
    </xf>
    <xf numFmtId="0" fontId="45" fillId="28" borderId="0" xfId="0" applyFont="1" applyFill="1" applyAlignment="1">
      <alignment horizontal="center" vertical="center" wrapText="1"/>
    </xf>
    <xf numFmtId="0" fontId="55" fillId="26" borderId="15" xfId="33" applyFont="1" applyFill="1" applyBorder="1" applyAlignment="1">
      <alignment horizontal="center" vertical="center"/>
    </xf>
    <xf numFmtId="0" fontId="55" fillId="26" borderId="12" xfId="33" applyFont="1" applyFill="1" applyBorder="1" applyAlignment="1">
      <alignment horizontal="center" vertical="center"/>
    </xf>
    <xf numFmtId="0" fontId="55" fillId="26" borderId="16" xfId="33" applyFont="1" applyFill="1" applyBorder="1" applyAlignment="1">
      <alignment horizontal="center" vertical="center"/>
    </xf>
    <xf numFmtId="0" fontId="55" fillId="26" borderId="17" xfId="33" applyFont="1" applyFill="1" applyBorder="1" applyAlignment="1">
      <alignment horizontal="center" vertical="center"/>
    </xf>
    <xf numFmtId="0" fontId="10" fillId="24" borderId="0" xfId="33" applyFont="1" applyFill="1" applyAlignment="1">
      <alignment vertical="center"/>
    </xf>
    <xf numFmtId="0" fontId="55" fillId="26" borderId="15" xfId="33" applyFont="1" applyFill="1" applyBorder="1" applyAlignment="1">
      <alignment horizontal="center" vertical="center" wrapText="1"/>
    </xf>
    <xf numFmtId="0" fontId="55" fillId="26" borderId="12" xfId="33" applyFont="1" applyFill="1" applyBorder="1" applyAlignment="1">
      <alignment horizontal="center" vertical="center" wrapText="1"/>
    </xf>
    <xf numFmtId="0" fontId="55" fillId="26" borderId="16" xfId="33" applyFont="1" applyFill="1" applyBorder="1" applyAlignment="1">
      <alignment horizontal="center" vertical="center" wrapText="1"/>
    </xf>
    <xf numFmtId="0" fontId="55" fillId="26" borderId="13" xfId="33" applyFont="1" applyFill="1" applyBorder="1" applyAlignment="1">
      <alignment horizontal="center" vertical="center" wrapText="1"/>
    </xf>
    <xf numFmtId="0" fontId="55" fillId="26" borderId="17" xfId="33" applyFont="1" applyFill="1" applyBorder="1" applyAlignment="1">
      <alignment horizontal="center" vertical="center" wrapText="1"/>
    </xf>
    <xf numFmtId="0" fontId="55" fillId="26" borderId="14" xfId="33" applyFont="1" applyFill="1" applyBorder="1" applyAlignment="1">
      <alignment horizontal="center" vertical="center" wrapText="1"/>
    </xf>
    <xf numFmtId="0" fontId="11" fillId="28" borderId="12" xfId="33" applyFont="1" applyFill="1" applyBorder="1" applyAlignment="1">
      <alignment horizontal="left" vertical="center" indent="1"/>
    </xf>
    <xf numFmtId="0" fontId="11" fillId="28" borderId="12" xfId="33" applyFont="1" applyFill="1" applyBorder="1" applyAlignment="1">
      <alignment horizontal="left" vertical="center" wrapText="1" indent="1"/>
    </xf>
    <xf numFmtId="0" fontId="11" fillId="28" borderId="18" xfId="33" applyFont="1" applyFill="1" applyBorder="1" applyAlignment="1">
      <alignment horizontal="left" vertical="center" indent="1"/>
    </xf>
  </cellXfs>
  <cellStyles count="7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70" builtinId="8"/>
    <cellStyle name="Incorreto" xfId="30" builtinId="27" customBuiltin="1"/>
    <cellStyle name="Moeda 2" xfId="31"/>
    <cellStyle name="Neutra" xfId="32" builtinId="28" customBuiltin="1"/>
    <cellStyle name="Normal" xfId="0" builtinId="0"/>
    <cellStyle name="Normal 2" xfId="33"/>
    <cellStyle name="Normal 2 2" xfId="34"/>
    <cellStyle name="Normal 2 2 2" xfId="35"/>
    <cellStyle name="Normal 2 2 3" xfId="36"/>
    <cellStyle name="Normal 2 2 3 2" xfId="71"/>
    <cellStyle name="Normal 2 2_Brasilia e Campinas" xfId="37"/>
    <cellStyle name="Normal 2 3" xfId="66"/>
    <cellStyle name="Normal 2_2.10.1 a 2.10.4 - Rio de Janeiro" xfId="38"/>
    <cellStyle name="Normal 3" xfId="39"/>
    <cellStyle name="Normal 4" xfId="69"/>
    <cellStyle name="Normal 4 2" xfId="72"/>
    <cellStyle name="Normal 5" xfId="67"/>
    <cellStyle name="Nota" xfId="40" builtinId="10" customBuiltin="1"/>
    <cellStyle name="Porcentagem 2" xfId="41"/>
    <cellStyle name="Porcentagem 3" xfId="42"/>
    <cellStyle name="Porcentagem 3 2" xfId="43"/>
    <cellStyle name="Saída" xfId="44" builtinId="21" customBuiltin="1"/>
    <cellStyle name="Separador de milhares 2" xfId="46"/>
    <cellStyle name="Separador de milhares 2 2" xfId="47"/>
    <cellStyle name="Separador de milhares 2 2 2" xfId="48"/>
    <cellStyle name="Separador de milhares 2 2 2 2" xfId="49"/>
    <cellStyle name="Separador de milhares 2 3" xfId="50"/>
    <cellStyle name="Separador de milhares 2 3 2" xfId="51"/>
    <cellStyle name="Separador de milhares 3" xfId="52"/>
    <cellStyle name="Separador de milhares 4" xfId="53"/>
    <cellStyle name="Separador de milhares 4 2" xfId="68"/>
    <cellStyle name="Separador de milhares 5" xfId="54"/>
    <cellStyle name="Separador de milhares 6" xfId="55"/>
    <cellStyle name="Separador de milhares 7" xfId="56"/>
    <cellStyle name="Separador de milhares 8" xfId="57"/>
    <cellStyle name="Texto de Aviso" xfId="58" builtinId="11" customBuiltin="1"/>
    <cellStyle name="Texto Explicativo" xfId="59" builtinId="53" customBuiltin="1"/>
    <cellStyle name="Título" xfId="60" builtinId="15" customBuiltin="1"/>
    <cellStyle name="Título 1" xfId="61" builtinId="16" customBuiltin="1"/>
    <cellStyle name="Título 2" xfId="62" builtinId="17" customBuiltin="1"/>
    <cellStyle name="Título 3" xfId="63" builtinId="18" customBuiltin="1"/>
    <cellStyle name="Título 4" xfId="64" builtinId="19" customBuiltin="1"/>
    <cellStyle name="Total" xfId="65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 no mundo</a:t>
            </a:r>
          </a:p>
        </c:rich>
      </c:tx>
      <c:layout>
        <c:manualLayout>
          <c:xMode val="edge"/>
          <c:yMode val="edge"/>
          <c:x val="0.11923809523809524"/>
          <c:y val="6.01741734342869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'!$A$6</c:f>
              <c:strCache>
                <c:ptCount val="1"/>
                <c:pt idx="0">
                  <c:v>Mundo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5.1830523935679836E-2"/>
                  <c:y val="3.516211615585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60467553640573E-2"/>
                  <c:y val="3.1670617596993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52155812396291E-2"/>
                  <c:y val="-4.4338864635790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73419895775711E-2"/>
                  <c:y val="4.750592639548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12228307246604E-2"/>
                  <c:y val="-3.828289653821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'!$B$5:$G$5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'1.1_Chegadas Região '!$B$6:$G$6</c:f>
              <c:numCache>
                <c:formatCode>_(* #,##0.0_);_(* \(#,##0.0\);_(* "-"??_);_(@_)</c:formatCode>
                <c:ptCount val="6"/>
                <c:pt idx="0">
                  <c:v>882.1</c:v>
                </c:pt>
                <c:pt idx="1">
                  <c:v>949.1</c:v>
                </c:pt>
                <c:pt idx="2">
                  <c:v>993.5</c:v>
                </c:pt>
                <c:pt idx="3">
                  <c:v>1039</c:v>
                </c:pt>
                <c:pt idx="4">
                  <c:v>1087.1999999999998</c:v>
                </c:pt>
                <c:pt idx="5">
                  <c:v>1133.1000000000001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63536"/>
        <c:axId val="464764080"/>
      </c:lineChart>
      <c:catAx>
        <c:axId val="46476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4764080"/>
        <c:crosses val="autoZero"/>
        <c:auto val="1"/>
        <c:lblAlgn val="ctr"/>
        <c:lblOffset val="100"/>
        <c:noMultiLvlLbl val="0"/>
      </c:catAx>
      <c:valAx>
        <c:axId val="464764080"/>
        <c:scaling>
          <c:orientation val="minMax"/>
          <c:min val="8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46476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85" footer="0.3149606200000038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 na Europa</a:t>
            </a:r>
          </a:p>
        </c:rich>
      </c:tx>
      <c:layout>
        <c:manualLayout>
          <c:xMode val="edge"/>
          <c:yMode val="edge"/>
          <c:x val="0.12301582302212223"/>
          <c:y val="6.01741734342869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'!$A$7</c:f>
              <c:strCache>
                <c:ptCount val="1"/>
                <c:pt idx="0">
                  <c:v>Europa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3.5528565418504333E-2"/>
                  <c:y val="4.7853620672764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126948449149067E-2"/>
                  <c:y val="-4.133397305627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997530625610735E-2"/>
                  <c:y val="3.800474111639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357350683372516E-2"/>
                  <c:y val="-3.8004741116391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086868296453763E-2"/>
                  <c:y val="3.48376793566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'!$B$5:$G$5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'1.1_Chegadas Região '!$B$7:$G$7</c:f>
              <c:numCache>
                <c:formatCode>_(* #,##0.0_);_(* \(#,##0.0\);_(* "-"??_);_(@_)</c:formatCode>
                <c:ptCount val="6"/>
                <c:pt idx="0">
                  <c:v>461.6</c:v>
                </c:pt>
                <c:pt idx="1">
                  <c:v>489.4</c:v>
                </c:pt>
                <c:pt idx="2">
                  <c:v>520.6</c:v>
                </c:pt>
                <c:pt idx="3">
                  <c:v>540.9</c:v>
                </c:pt>
                <c:pt idx="4">
                  <c:v>566.9</c:v>
                </c:pt>
                <c:pt idx="5">
                  <c:v>580.1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68432"/>
        <c:axId val="464772784"/>
      </c:lineChart>
      <c:catAx>
        <c:axId val="46476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4772784"/>
        <c:crosses val="autoZero"/>
        <c:auto val="1"/>
        <c:lblAlgn val="ctr"/>
        <c:lblOffset val="100"/>
        <c:noMultiLvlLbl val="0"/>
      </c:catAx>
      <c:valAx>
        <c:axId val="464772784"/>
        <c:scaling>
          <c:orientation val="minMax"/>
          <c:min val="4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464768432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7" footer="0.3149606200000039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</a:t>
            </a:r>
          </a:p>
          <a:p>
            <a:pPr>
              <a:defRPr sz="1600"/>
            </a:pPr>
            <a:r>
              <a:rPr lang="en-US" sz="1600"/>
              <a:t>na Ásia e no Pacífico</a:t>
            </a:r>
          </a:p>
        </c:rich>
      </c:tx>
      <c:layout>
        <c:manualLayout>
          <c:xMode val="edge"/>
          <c:yMode val="edge"/>
          <c:x val="0.20156180477440341"/>
          <c:y val="3.8004741116391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'!$A$12</c:f>
              <c:strCache>
                <c:ptCount val="1"/>
                <c:pt idx="0">
                  <c:v>Ásia e Pacífico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3.7029794503106811E-2"/>
                  <c:y val="4.78536086519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571428571428575E-2"/>
                  <c:y val="-4.750592639548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452458603411094E-2"/>
                  <c:y val="4.168162353603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71506807456341E-2"/>
                  <c:y val="-3.509264634475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153623302E-2"/>
                  <c:y val="-4.466336807513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'!$B$5:$G$5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'1.1_Chegadas Região '!$B$12:$G$12</c:f>
              <c:numCache>
                <c:formatCode>_(* #,##0.0_);_(* \(#,##0.0\);_(* "-"??_);_(@_)</c:formatCode>
                <c:ptCount val="6"/>
                <c:pt idx="0">
                  <c:v>181.1</c:v>
                </c:pt>
                <c:pt idx="1">
                  <c:v>205.4</c:v>
                </c:pt>
                <c:pt idx="2">
                  <c:v>218.4</c:v>
                </c:pt>
                <c:pt idx="3">
                  <c:v>233.6</c:v>
                </c:pt>
                <c:pt idx="4">
                  <c:v>249.7</c:v>
                </c:pt>
                <c:pt idx="5">
                  <c:v>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69520"/>
        <c:axId val="464770064"/>
      </c:lineChart>
      <c:catAx>
        <c:axId val="46476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4770064"/>
        <c:crosses val="autoZero"/>
        <c:auto val="1"/>
        <c:lblAlgn val="ctr"/>
        <c:lblOffset val="100"/>
        <c:noMultiLvlLbl val="0"/>
      </c:catAx>
      <c:valAx>
        <c:axId val="464770064"/>
        <c:scaling>
          <c:orientation val="minMax"/>
          <c:min val="1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46476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1" footer="0.3149606200000039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</a:t>
            </a:r>
          </a:p>
          <a:p>
            <a:pPr>
              <a:defRPr sz="1600"/>
            </a:pPr>
            <a:r>
              <a:rPr lang="en-US" sz="1600"/>
              <a:t>nas Américas</a:t>
            </a:r>
          </a:p>
        </c:rich>
      </c:tx>
      <c:layout>
        <c:manualLayout>
          <c:xMode val="edge"/>
          <c:yMode val="edge"/>
          <c:x val="0.19488883889513844"/>
          <c:y val="3.483767935669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'!$A$17</c:f>
              <c:strCache>
                <c:ptCount val="1"/>
                <c:pt idx="0">
                  <c:v>Américas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-5.5602151576641869E-2"/>
                  <c:y val="3.167061759699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'!$B$5:$G$5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'1.1_Chegadas Região '!$B$17:$G$17</c:f>
              <c:numCache>
                <c:formatCode>_(* #,##0.0_);_(* \(#,##0.0\);_(* "-"??_);_(@_)</c:formatCode>
                <c:ptCount val="6"/>
                <c:pt idx="0">
                  <c:v>140.69999999999999</c:v>
                </c:pt>
                <c:pt idx="1">
                  <c:v>150.1</c:v>
                </c:pt>
                <c:pt idx="2">
                  <c:v>155.5</c:v>
                </c:pt>
                <c:pt idx="3">
                  <c:v>162.5</c:v>
                </c:pt>
                <c:pt idx="4">
                  <c:v>167.5</c:v>
                </c:pt>
                <c:pt idx="5">
                  <c:v>181.6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83824"/>
        <c:axId val="613383280"/>
      </c:lineChart>
      <c:catAx>
        <c:axId val="61338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3383280"/>
        <c:crosses val="autoZero"/>
        <c:auto val="1"/>
        <c:lblAlgn val="ctr"/>
        <c:lblOffset val="100"/>
        <c:noMultiLvlLbl val="0"/>
      </c:catAx>
      <c:valAx>
        <c:axId val="613383280"/>
        <c:scaling>
          <c:orientation val="minMax"/>
          <c:min val="1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61338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7" footer="0.3149606200000039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 na África</a:t>
            </a:r>
          </a:p>
        </c:rich>
      </c:tx>
      <c:layout>
        <c:manualLayout>
          <c:xMode val="edge"/>
          <c:yMode val="edge"/>
          <c:x val="0.11267291588551442"/>
          <c:y val="4.1171802876090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'!$A$22</c:f>
              <c:strCache>
                <c:ptCount val="1"/>
                <c:pt idx="0">
                  <c:v>África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3.9498447469980595E-2"/>
                  <c:y val="5.104384922872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793650793650794E-2"/>
                  <c:y val="-4.750592639548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463428364161691E-2"/>
                  <c:y val="-4.436192802063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84171230434953E-2"/>
                  <c:y val="-3.8282886921545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029794503106811E-2"/>
                  <c:y val="4.466336807513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'!$B$5:$G$5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'1.1_Chegadas Região '!$B$22:$G$22</c:f>
              <c:numCache>
                <c:formatCode>_(* #,##0.0_);_(* \(#,##0.0\);_(* "-"??_);_(@_)</c:formatCode>
                <c:ptCount val="6"/>
                <c:pt idx="0">
                  <c:v>45.900000000000006</c:v>
                </c:pt>
                <c:pt idx="1">
                  <c:v>49.5</c:v>
                </c:pt>
                <c:pt idx="2">
                  <c:v>49.5</c:v>
                </c:pt>
                <c:pt idx="3">
                  <c:v>51.9</c:v>
                </c:pt>
                <c:pt idx="4">
                  <c:v>54.5</c:v>
                </c:pt>
                <c:pt idx="5">
                  <c:v>55.7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88720"/>
        <c:axId val="613382736"/>
      </c:lineChart>
      <c:catAx>
        <c:axId val="61338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3382736"/>
        <c:crosses val="autoZero"/>
        <c:auto val="1"/>
        <c:lblAlgn val="ctr"/>
        <c:lblOffset val="100"/>
        <c:noMultiLvlLbl val="0"/>
      </c:catAx>
      <c:valAx>
        <c:axId val="613382736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61338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7" footer="0.3149606200000039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</a:t>
            </a:r>
          </a:p>
          <a:p>
            <a:pPr>
              <a:defRPr sz="1600"/>
            </a:pPr>
            <a:r>
              <a:rPr lang="en-US" sz="1600"/>
              <a:t>no Oriente Médio</a:t>
            </a:r>
          </a:p>
        </c:rich>
      </c:tx>
      <c:layout>
        <c:manualLayout>
          <c:xMode val="edge"/>
          <c:yMode val="edge"/>
          <c:x val="0.21774598175228477"/>
          <c:y val="3.483767935669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'!$A$25</c:f>
              <c:strCache>
                <c:ptCount val="1"/>
                <c:pt idx="0">
                  <c:v>Oriente Médio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1.3447783468075309E-2"/>
                  <c:y val="-1.9002370558195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647072717707562E-2"/>
                  <c:y val="3.48376793566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749734273842883E-2"/>
                  <c:y val="-4.3944852227890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76987577973182E-2"/>
                  <c:y val="-2.8851184506035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460431701121054E-2"/>
                  <c:y val="4.466336807513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'!$B$5:$G$5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'1.1_Chegadas Região '!$B$25:$G$25</c:f>
              <c:numCache>
                <c:formatCode>_(* #,##0.0_);_(* \(#,##0.0\);_(* "-"??_);_(@_)</c:formatCode>
                <c:ptCount val="6"/>
                <c:pt idx="0">
                  <c:v>52.8</c:v>
                </c:pt>
                <c:pt idx="1">
                  <c:v>54.7</c:v>
                </c:pt>
                <c:pt idx="2">
                  <c:v>49.5</c:v>
                </c:pt>
                <c:pt idx="3">
                  <c:v>50.1</c:v>
                </c:pt>
                <c:pt idx="4">
                  <c:v>48.6</c:v>
                </c:pt>
                <c:pt idx="5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93616"/>
        <c:axId val="613384368"/>
      </c:lineChart>
      <c:catAx>
        <c:axId val="61339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3384368"/>
        <c:crosses val="autoZero"/>
        <c:auto val="1"/>
        <c:lblAlgn val="ctr"/>
        <c:lblOffset val="100"/>
        <c:noMultiLvlLbl val="0"/>
      </c:catAx>
      <c:valAx>
        <c:axId val="613384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61339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402" footer="0.314960620000004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10057600</xdr:colOff>
      <xdr:row>1</xdr:row>
      <xdr:rowOff>40733</xdr:rowOff>
    </xdr:from>
    <xdr:to>
      <xdr:col>0</xdr:col>
      <xdr:colOff>11440086</xdr:colOff>
      <xdr:row>5</xdr:row>
      <xdr:rowOff>126931</xdr:rowOff>
    </xdr:to>
    <xdr:pic>
      <xdr:nvPicPr>
        <xdr:cNvPr id="50178" name="Picture 1" descr="MARCA BRASIL Portuguê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600" y="326483"/>
          <a:ext cx="1382486" cy="1229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190502</xdr:colOff>
      <xdr:row>2</xdr:row>
      <xdr:rowOff>25096</xdr:rowOff>
    </xdr:from>
    <xdr:to>
      <xdr:col>0</xdr:col>
      <xdr:colOff>2739924</xdr:colOff>
      <xdr:row>4</xdr:row>
      <xdr:rowOff>100854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2" y="607802"/>
          <a:ext cx="2549422" cy="6584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3252107</xdr:colOff>
      <xdr:row>1</xdr:row>
      <xdr:rowOff>270205</xdr:rowOff>
    </xdr:from>
    <xdr:to>
      <xdr:col>0</xdr:col>
      <xdr:colOff>7296149</xdr:colOff>
      <xdr:row>4</xdr:row>
      <xdr:rowOff>101812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555955"/>
          <a:ext cx="4044042" cy="6888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16566</xdr:colOff>
      <xdr:row>21</xdr:row>
      <xdr:rowOff>49696</xdr:rowOff>
    </xdr:from>
    <xdr:to>
      <xdr:col>12</xdr:col>
      <xdr:colOff>121341</xdr:colOff>
      <xdr:row>23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08041" y="5088421"/>
          <a:ext cx="104775" cy="372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104775</xdr:colOff>
      <xdr:row>22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104775</xdr:colOff>
      <xdr:row>22</xdr:row>
      <xdr:rowOff>180975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104775</xdr:colOff>
      <xdr:row>22</xdr:row>
      <xdr:rowOff>180975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104775</xdr:colOff>
      <xdr:row>22</xdr:row>
      <xdr:rowOff>180975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104775</xdr:colOff>
      <xdr:row>22</xdr:row>
      <xdr:rowOff>180975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104775</xdr:colOff>
      <xdr:row>22</xdr:row>
      <xdr:rowOff>180975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32" name="Text Box 1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33" name="Text Box 1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104775</xdr:colOff>
      <xdr:row>23</xdr:row>
      <xdr:rowOff>161925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29</xdr:row>
      <xdr:rowOff>57149</xdr:rowOff>
    </xdr:from>
    <xdr:to>
      <xdr:col>2</xdr:col>
      <xdr:colOff>237449</xdr:colOff>
      <xdr:row>42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485774</xdr:colOff>
      <xdr:row>29</xdr:row>
      <xdr:rowOff>57149</xdr:rowOff>
    </xdr:from>
    <xdr:to>
      <xdr:col>5</xdr:col>
      <xdr:colOff>1199474</xdr:colOff>
      <xdr:row>42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42</xdr:row>
      <xdr:rowOff>247649</xdr:rowOff>
    </xdr:from>
    <xdr:to>
      <xdr:col>2</xdr:col>
      <xdr:colOff>237449</xdr:colOff>
      <xdr:row>55</xdr:row>
      <xdr:rowOff>295275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485774</xdr:colOff>
      <xdr:row>42</xdr:row>
      <xdr:rowOff>247649</xdr:rowOff>
    </xdr:from>
    <xdr:to>
      <xdr:col>5</xdr:col>
      <xdr:colOff>1199474</xdr:colOff>
      <xdr:row>55</xdr:row>
      <xdr:rowOff>295275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247649</xdr:colOff>
      <xdr:row>56</xdr:row>
      <xdr:rowOff>180974</xdr:rowOff>
    </xdr:from>
    <xdr:to>
      <xdr:col>2</xdr:col>
      <xdr:colOff>237449</xdr:colOff>
      <xdr:row>69</xdr:row>
      <xdr:rowOff>228600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485774</xdr:colOff>
      <xdr:row>56</xdr:row>
      <xdr:rowOff>180974</xdr:rowOff>
    </xdr:from>
    <xdr:to>
      <xdr:col>5</xdr:col>
      <xdr:colOff>1199474</xdr:colOff>
      <xdr:row>69</xdr:row>
      <xdr:rowOff>228600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77" name="Text Box 4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78" name="Text Box 5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79" name="Text Box 8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80" name="Text Box 9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81" name="Text Box 10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82" name="Text Box 13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83" name="Text Box 14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104775</xdr:rowOff>
    </xdr:to>
    <xdr:sp macro="" textlink="">
      <xdr:nvSpPr>
        <xdr:cNvPr id="44284" name="Text Box 15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104775</xdr:colOff>
      <xdr:row>19</xdr:row>
      <xdr:rowOff>161925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9:I62"/>
  <sheetViews>
    <sheetView showGridLines="0" tabSelected="1" zoomScale="70" zoomScaleNormal="70" zoomScaleSheetLayoutView="40" workbookViewId="0"/>
  </sheetViews>
  <sheetFormatPr defaultRowHeight="23.1" customHeight="1" x14ac:dyDescent="0.2"/>
  <cols>
    <col min="1" max="1" width="174.5703125" style="262" customWidth="1"/>
    <col min="2" max="2" width="1" style="262" customWidth="1"/>
    <col min="3" max="9" width="16.5703125" style="262" customWidth="1"/>
    <col min="10" max="12" width="9.140625" style="262"/>
    <col min="13" max="13" width="9.140625" style="262" customWidth="1"/>
    <col min="14" max="16384" width="9.140625" style="262"/>
  </cols>
  <sheetData>
    <row r="9" spans="1:9" ht="23.1" customHeight="1" x14ac:dyDescent="0.2">
      <c r="B9" s="263"/>
      <c r="C9" s="263"/>
      <c r="D9" s="263"/>
      <c r="E9" s="263"/>
      <c r="F9" s="263"/>
      <c r="G9" s="263"/>
      <c r="H9" s="263"/>
      <c r="I9" s="263"/>
    </row>
    <row r="11" spans="1:9" ht="23.1" customHeight="1" x14ac:dyDescent="0.2">
      <c r="B11" s="264"/>
      <c r="C11" s="264"/>
      <c r="D11" s="264"/>
      <c r="E11" s="264"/>
      <c r="F11" s="264"/>
      <c r="G11" s="264"/>
      <c r="H11" s="264"/>
      <c r="I11" s="264"/>
    </row>
    <row r="13" spans="1:9" ht="23.1" customHeight="1" x14ac:dyDescent="0.2">
      <c r="A13" s="326"/>
    </row>
    <row r="18" spans="1:9" ht="23.1" customHeight="1" x14ac:dyDescent="0.2">
      <c r="B18" s="265"/>
    </row>
    <row r="22" spans="1:9" ht="23.1" customHeight="1" x14ac:dyDescent="0.2">
      <c r="A22" s="266"/>
    </row>
    <row r="23" spans="1:9" ht="23.1" customHeight="1" x14ac:dyDescent="0.2">
      <c r="A23" s="470" t="s">
        <v>96</v>
      </c>
    </row>
    <row r="24" spans="1:9" ht="23.1" customHeight="1" x14ac:dyDescent="0.2">
      <c r="A24" s="470"/>
    </row>
    <row r="25" spans="1:9" ht="23.1" customHeight="1" x14ac:dyDescent="0.2">
      <c r="A25" s="470"/>
    </row>
    <row r="26" spans="1:9" ht="12.75" customHeight="1" x14ac:dyDescent="0.2">
      <c r="A26" s="471" t="s">
        <v>343</v>
      </c>
    </row>
    <row r="27" spans="1:9" ht="23.1" customHeight="1" x14ac:dyDescent="0.2">
      <c r="A27" s="471"/>
    </row>
    <row r="28" spans="1:9" ht="23.1" customHeight="1" x14ac:dyDescent="0.2">
      <c r="A28" s="471"/>
      <c r="B28" s="267"/>
      <c r="C28" s="267"/>
      <c r="D28" s="267"/>
      <c r="E28" s="267"/>
      <c r="F28" s="267"/>
      <c r="G28" s="267"/>
      <c r="H28" s="267"/>
      <c r="I28" s="267"/>
    </row>
    <row r="29" spans="1:9" s="267" customFormat="1" ht="23.1" customHeight="1" x14ac:dyDescent="0.2"/>
    <row r="61" spans="1:1" ht="10.5" customHeight="1" x14ac:dyDescent="0.2"/>
    <row r="62" spans="1:1" ht="44.25" customHeight="1" x14ac:dyDescent="0.2">
      <c r="A62" s="284" t="s">
        <v>325</v>
      </c>
    </row>
  </sheetData>
  <mergeCells count="2">
    <mergeCell ref="A23:A25"/>
    <mergeCell ref="A26:A28"/>
  </mergeCell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FF00"/>
  </sheetPr>
  <dimension ref="A1:R25"/>
  <sheetViews>
    <sheetView showGridLines="0" zoomScaleNormal="100" zoomScaleSheetLayoutView="70" workbookViewId="0"/>
  </sheetViews>
  <sheetFormatPr defaultColWidth="24.5703125" defaultRowHeight="24" customHeight="1" x14ac:dyDescent="0.2"/>
  <cols>
    <col min="1" max="1" width="30.7109375" style="5" customWidth="1"/>
    <col min="2" max="7" width="24" style="5" customWidth="1"/>
    <col min="8" max="8" width="24.5703125" style="4"/>
    <col min="9" max="16384" width="24.5703125" style="5"/>
  </cols>
  <sheetData>
    <row r="1" spans="1:18" s="114" customFormat="1" ht="45" customHeight="1" x14ac:dyDescent="0.2">
      <c r="A1" s="113" t="s">
        <v>42</v>
      </c>
      <c r="E1" s="115"/>
      <c r="F1" s="482" t="s">
        <v>209</v>
      </c>
      <c r="G1" s="482"/>
      <c r="R1" s="116"/>
    </row>
    <row r="2" spans="1:18" s="118" customFormat="1" ht="24.95" customHeight="1" x14ac:dyDescent="0.25">
      <c r="A2" s="117" t="s">
        <v>41</v>
      </c>
      <c r="B2" s="117"/>
      <c r="C2" s="117"/>
      <c r="D2" s="117"/>
      <c r="E2" s="117"/>
    </row>
    <row r="3" spans="1:18" s="118" customFormat="1" ht="24.95" customHeight="1" thickBot="1" x14ac:dyDescent="0.3">
      <c r="A3" s="348" t="s">
        <v>276</v>
      </c>
      <c r="B3" s="119"/>
      <c r="C3" s="119"/>
      <c r="D3" s="119"/>
      <c r="E3" s="119"/>
    </row>
    <row r="4" spans="1:18" ht="24.95" customHeight="1" x14ac:dyDescent="0.2">
      <c r="A4" s="483" t="s">
        <v>0</v>
      </c>
      <c r="B4" s="485" t="s">
        <v>149</v>
      </c>
      <c r="C4" s="485"/>
      <c r="D4" s="485"/>
      <c r="E4" s="485"/>
      <c r="F4" s="485"/>
      <c r="G4" s="486"/>
    </row>
    <row r="5" spans="1:18" ht="24.95" customHeight="1" x14ac:dyDescent="0.2">
      <c r="A5" s="484"/>
      <c r="B5" s="487" t="s">
        <v>30</v>
      </c>
      <c r="C5" s="487"/>
      <c r="D5" s="487" t="s">
        <v>38</v>
      </c>
      <c r="E5" s="487"/>
      <c r="F5" s="487" t="s">
        <v>6</v>
      </c>
      <c r="G5" s="488"/>
    </row>
    <row r="6" spans="1:18" ht="24.95" customHeight="1" x14ac:dyDescent="0.2">
      <c r="A6" s="484"/>
      <c r="B6" s="56" t="s">
        <v>44</v>
      </c>
      <c r="C6" s="56" t="s">
        <v>55</v>
      </c>
      <c r="D6" s="56" t="s">
        <v>45</v>
      </c>
      <c r="E6" s="56" t="s">
        <v>55</v>
      </c>
      <c r="F6" s="56" t="s">
        <v>45</v>
      </c>
      <c r="G6" s="57" t="s">
        <v>55</v>
      </c>
    </row>
    <row r="7" spans="1:18" ht="24.95" customHeight="1" x14ac:dyDescent="0.2">
      <c r="A7" s="58">
        <v>2000</v>
      </c>
      <c r="B7" s="63">
        <v>475</v>
      </c>
      <c r="C7" s="64">
        <v>0</v>
      </c>
      <c r="D7" s="60">
        <v>9.2159999999999993</v>
      </c>
      <c r="E7" s="61">
        <v>0</v>
      </c>
      <c r="F7" s="66">
        <v>1.80985</v>
      </c>
      <c r="G7" s="67">
        <v>0</v>
      </c>
    </row>
    <row r="8" spans="1:18" ht="24.95" customHeight="1" x14ac:dyDescent="0.2">
      <c r="A8" s="58">
        <v>2001</v>
      </c>
      <c r="B8" s="63">
        <v>472</v>
      </c>
      <c r="C8" s="64">
        <f>SUM(B8/B7-1)*100</f>
        <v>-0.63157894736841635</v>
      </c>
      <c r="D8" s="60">
        <v>11.3</v>
      </c>
      <c r="E8" s="61">
        <f t="shared" ref="E8:E21" si="0">SUM(D8/D7-1)*100</f>
        <v>22.612847222222232</v>
      </c>
      <c r="F8" s="66">
        <v>1.7305860000000004</v>
      </c>
      <c r="G8" s="67">
        <f t="shared" ref="G8:G21" si="1">SUM(F8/F7-1)*100</f>
        <v>-4.3795894687404751</v>
      </c>
    </row>
    <row r="9" spans="1:18" ht="24.95" customHeight="1" x14ac:dyDescent="0.2">
      <c r="A9" s="58">
        <v>2002</v>
      </c>
      <c r="B9" s="63">
        <v>474</v>
      </c>
      <c r="C9" s="64">
        <f t="shared" ref="C9:C21" si="2">SUM(B9/B8-1)*100</f>
        <v>0.4237288135593209</v>
      </c>
      <c r="D9" s="60">
        <v>9.1999999999999993</v>
      </c>
      <c r="E9" s="61">
        <f t="shared" si="0"/>
        <v>-18.584070796460182</v>
      </c>
      <c r="F9" s="66">
        <v>1.9979660000000001</v>
      </c>
      <c r="G9" s="67">
        <f t="shared" si="1"/>
        <v>15.450257889524099</v>
      </c>
    </row>
    <row r="10" spans="1:18" ht="24.95" customHeight="1" x14ac:dyDescent="0.2">
      <c r="A10" s="58">
        <v>2003</v>
      </c>
      <c r="B10" s="63">
        <v>525</v>
      </c>
      <c r="C10" s="64">
        <f t="shared" si="2"/>
        <v>10.759493670886066</v>
      </c>
      <c r="D10" s="60">
        <v>8.6</v>
      </c>
      <c r="E10" s="61">
        <f t="shared" si="0"/>
        <v>-6.5217391304347778</v>
      </c>
      <c r="F10" s="66">
        <v>2.4786680000000003</v>
      </c>
      <c r="G10" s="67">
        <f t="shared" si="1"/>
        <v>24.059568581247138</v>
      </c>
    </row>
    <row r="11" spans="1:18" ht="24.95" customHeight="1" x14ac:dyDescent="0.2">
      <c r="A11" s="58">
        <v>2004</v>
      </c>
      <c r="B11" s="63">
        <v>633</v>
      </c>
      <c r="C11" s="64">
        <f t="shared" si="2"/>
        <v>20.571428571428573</v>
      </c>
      <c r="D11" s="60">
        <v>10.9</v>
      </c>
      <c r="E11" s="61">
        <f t="shared" si="0"/>
        <v>26.744186046511629</v>
      </c>
      <c r="F11" s="66">
        <v>3.2220540000000004</v>
      </c>
      <c r="G11" s="67">
        <f t="shared" si="1"/>
        <v>29.991350192926202</v>
      </c>
    </row>
    <row r="12" spans="1:18" ht="24.95" customHeight="1" x14ac:dyDescent="0.2">
      <c r="A12" s="58">
        <v>2005</v>
      </c>
      <c r="B12" s="63">
        <v>680</v>
      </c>
      <c r="C12" s="64">
        <f t="shared" si="2"/>
        <v>7.4249605055292323</v>
      </c>
      <c r="D12" s="60">
        <v>12.4</v>
      </c>
      <c r="E12" s="61">
        <f t="shared" si="0"/>
        <v>13.761467889908264</v>
      </c>
      <c r="F12" s="66">
        <v>3.8614370000000005</v>
      </c>
      <c r="G12" s="67">
        <f t="shared" si="1"/>
        <v>19.843956681048791</v>
      </c>
    </row>
    <row r="13" spans="1:18" ht="24.95" customHeight="1" x14ac:dyDescent="0.2">
      <c r="A13" s="58">
        <v>2006</v>
      </c>
      <c r="B13" s="63">
        <v>745</v>
      </c>
      <c r="C13" s="64">
        <f t="shared" si="2"/>
        <v>9.5588235294117752</v>
      </c>
      <c r="D13" s="60">
        <v>14.4</v>
      </c>
      <c r="E13" s="61">
        <f t="shared" si="0"/>
        <v>16.129032258064523</v>
      </c>
      <c r="F13" s="66">
        <v>4.3158850000000006</v>
      </c>
      <c r="G13" s="67">
        <f t="shared" si="1"/>
        <v>11.7688829314061</v>
      </c>
    </row>
    <row r="14" spans="1:18" ht="24.95" customHeight="1" x14ac:dyDescent="0.2">
      <c r="A14" s="58">
        <v>2007</v>
      </c>
      <c r="B14" s="63">
        <v>860</v>
      </c>
      <c r="C14" s="64">
        <f t="shared" si="2"/>
        <v>15.436241610738266</v>
      </c>
      <c r="D14" s="60">
        <v>16.899999999999999</v>
      </c>
      <c r="E14" s="61">
        <f t="shared" si="0"/>
        <v>17.361111111111093</v>
      </c>
      <c r="F14" s="66">
        <v>4.9529650000000007</v>
      </c>
      <c r="G14" s="67">
        <f t="shared" si="1"/>
        <v>14.761283027698834</v>
      </c>
    </row>
    <row r="15" spans="1:18" ht="24.95" customHeight="1" x14ac:dyDescent="0.2">
      <c r="A15" s="58">
        <v>2008</v>
      </c>
      <c r="B15" s="63">
        <v>944</v>
      </c>
      <c r="C15" s="64">
        <f t="shared" si="2"/>
        <v>9.7674418604651194</v>
      </c>
      <c r="D15" s="60">
        <v>19.2</v>
      </c>
      <c r="E15" s="61">
        <f t="shared" si="0"/>
        <v>13.609467455621305</v>
      </c>
      <c r="F15" s="66">
        <v>5.7847540000000004</v>
      </c>
      <c r="G15" s="67">
        <f t="shared" si="1"/>
        <v>16.793758889877065</v>
      </c>
    </row>
    <row r="16" spans="1:18" ht="24.95" customHeight="1" x14ac:dyDescent="0.2">
      <c r="A16" s="58">
        <v>2009</v>
      </c>
      <c r="B16" s="63">
        <v>855</v>
      </c>
      <c r="C16" s="64">
        <f t="shared" si="2"/>
        <v>-9.427966101694917</v>
      </c>
      <c r="D16" s="60">
        <v>18.475000000000001</v>
      </c>
      <c r="E16" s="61">
        <f t="shared" si="0"/>
        <v>-3.7760416666666519</v>
      </c>
      <c r="F16" s="66">
        <v>5.3045606242563208</v>
      </c>
      <c r="G16" s="67">
        <f t="shared" si="1"/>
        <v>-8.301016356852509</v>
      </c>
    </row>
    <row r="17" spans="1:8" ht="24.95" customHeight="1" x14ac:dyDescent="0.2">
      <c r="A17" s="58">
        <v>2010</v>
      </c>
      <c r="B17" s="63">
        <f>'2.1_Receita Região 2006_2010'!B6</f>
        <v>966.1</v>
      </c>
      <c r="C17" s="64">
        <f t="shared" si="2"/>
        <v>12.994152046783626</v>
      </c>
      <c r="D17" s="60">
        <f>'2.1_Receita Região 2006_2010'!B21</f>
        <v>20.904</v>
      </c>
      <c r="E17" s="61">
        <f t="shared" si="0"/>
        <v>13.147496617050059</v>
      </c>
      <c r="F17" s="66">
        <v>5.7015119872700009</v>
      </c>
      <c r="G17" s="67">
        <f t="shared" si="1"/>
        <v>7.4832090936717499</v>
      </c>
    </row>
    <row r="18" spans="1:8" ht="24.95" customHeight="1" x14ac:dyDescent="0.2">
      <c r="A18" s="58">
        <v>2011</v>
      </c>
      <c r="B18" s="63">
        <f>'2.1_Receita Região 2006_2010'!C6</f>
        <v>1082</v>
      </c>
      <c r="C18" s="64">
        <f t="shared" si="2"/>
        <v>11.996687713487209</v>
      </c>
      <c r="D18" s="60">
        <f>'2.1_Receita Região 2006_2010'!C21</f>
        <v>23.071000000000002</v>
      </c>
      <c r="E18" s="61">
        <f t="shared" si="0"/>
        <v>10.36643704554152</v>
      </c>
      <c r="F18" s="66">
        <v>6.5549333903299996</v>
      </c>
      <c r="G18" s="67">
        <f t="shared" si="1"/>
        <v>14.968334802513228</v>
      </c>
    </row>
    <row r="19" spans="1:8" ht="24.95" customHeight="1" x14ac:dyDescent="0.2">
      <c r="A19" s="58">
        <v>2012</v>
      </c>
      <c r="B19" s="63">
        <f>'2.1_Receita Região 2006_2010'!D6</f>
        <v>1116.6999999999998</v>
      </c>
      <c r="C19" s="64">
        <f t="shared" si="2"/>
        <v>3.2070240295748453</v>
      </c>
      <c r="D19" s="60">
        <f>'2.1_Receita Região 2006_2010'!D21</f>
        <v>24.581</v>
      </c>
      <c r="E19" s="61">
        <f t="shared" si="0"/>
        <v>6.5450132200598032</v>
      </c>
      <c r="F19" s="66">
        <v>6.644951229040001</v>
      </c>
      <c r="G19" s="67">
        <f t="shared" si="1"/>
        <v>1.3732838054891339</v>
      </c>
    </row>
    <row r="20" spans="1:8" ht="24.95" customHeight="1" x14ac:dyDescent="0.2">
      <c r="A20" s="391">
        <v>2013</v>
      </c>
      <c r="B20" s="392">
        <f>'2.1_Receita Região 2006_2010'!E6</f>
        <v>1197.5</v>
      </c>
      <c r="C20" s="397">
        <f t="shared" si="2"/>
        <v>7.2356049073162065</v>
      </c>
      <c r="D20" s="394">
        <f>'2.1_Receita Região 2006_2010'!E21</f>
        <v>24.901</v>
      </c>
      <c r="E20" s="395">
        <f t="shared" si="0"/>
        <v>1.3018184776860231</v>
      </c>
      <c r="F20" s="396">
        <v>6.7107131145599999</v>
      </c>
      <c r="G20" s="393">
        <f t="shared" si="1"/>
        <v>0.98965189138791043</v>
      </c>
    </row>
    <row r="21" spans="1:8" ht="24.95" customHeight="1" thickBot="1" x14ac:dyDescent="0.25">
      <c r="A21" s="59">
        <v>2014</v>
      </c>
      <c r="B21" s="287">
        <f>'2.1_Receita Região 2006_2010'!F6</f>
        <v>1248.4000000000001</v>
      </c>
      <c r="C21" s="65">
        <f t="shared" si="2"/>
        <v>4.25052192066806</v>
      </c>
      <c r="D21" s="288">
        <f>'2.1_Receita Região 2006_2010'!F21</f>
        <v>25.684000000000001</v>
      </c>
      <c r="E21" s="62">
        <f t="shared" si="0"/>
        <v>3.1444520300389689</v>
      </c>
      <c r="F21" s="68">
        <v>6.8426327594299998</v>
      </c>
      <c r="G21" s="69">
        <f t="shared" si="1"/>
        <v>1.9658066530035212</v>
      </c>
    </row>
    <row r="22" spans="1:8" s="377" customFormat="1" ht="15" customHeight="1" x14ac:dyDescent="0.2">
      <c r="A22" s="376" t="s">
        <v>175</v>
      </c>
      <c r="B22" s="376"/>
      <c r="C22" s="376"/>
      <c r="D22" s="376"/>
      <c r="E22" s="376"/>
      <c r="F22" s="376"/>
      <c r="G22" s="376"/>
      <c r="H22" s="385"/>
    </row>
    <row r="23" spans="1:8" s="377" customFormat="1" ht="15" customHeight="1" x14ac:dyDescent="0.2">
      <c r="A23" s="378" t="s">
        <v>323</v>
      </c>
      <c r="B23" s="376"/>
      <c r="C23" s="376"/>
      <c r="D23" s="376"/>
      <c r="E23" s="376"/>
      <c r="F23" s="376"/>
      <c r="G23" s="376"/>
      <c r="H23" s="385"/>
    </row>
    <row r="24" spans="1:8" s="377" customFormat="1" ht="15" customHeight="1" x14ac:dyDescent="0.2">
      <c r="A24" s="378" t="s">
        <v>322</v>
      </c>
      <c r="B24" s="376"/>
      <c r="C24" s="376"/>
      <c r="D24" s="379"/>
      <c r="E24" s="379"/>
      <c r="F24" s="376"/>
      <c r="G24" s="376"/>
      <c r="H24" s="385"/>
    </row>
    <row r="25" spans="1:8" ht="24" customHeight="1" x14ac:dyDescent="0.2">
      <c r="A25" s="107"/>
    </row>
  </sheetData>
  <mergeCells count="6">
    <mergeCell ref="F1:G1"/>
    <mergeCell ref="A4:A6"/>
    <mergeCell ref="B4:G4"/>
    <mergeCell ref="B5:C5"/>
    <mergeCell ref="D5:E5"/>
    <mergeCell ref="F5:G5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00"/>
  </sheetPr>
  <dimension ref="A1:T26"/>
  <sheetViews>
    <sheetView showGridLines="0" zoomScaleNormal="100" zoomScaleSheetLayoutView="75" workbookViewId="0"/>
  </sheetViews>
  <sheetFormatPr defaultRowHeight="24" customHeight="1" x14ac:dyDescent="0.2"/>
  <cols>
    <col min="1" max="1" width="40.7109375" style="5" customWidth="1"/>
    <col min="2" max="7" width="22.28515625" style="5" customWidth="1"/>
    <col min="8" max="8" width="9.140625" style="4"/>
    <col min="9" max="16384" width="9.140625" style="5"/>
  </cols>
  <sheetData>
    <row r="1" spans="1:20" s="114" customFormat="1" ht="45" customHeight="1" x14ac:dyDescent="0.2">
      <c r="A1" s="113" t="s">
        <v>42</v>
      </c>
      <c r="E1" s="115"/>
      <c r="F1" s="482" t="s">
        <v>209</v>
      </c>
      <c r="G1" s="482"/>
      <c r="T1" s="116"/>
    </row>
    <row r="2" spans="1:20" s="118" customFormat="1" ht="24.95" customHeight="1" x14ac:dyDescent="0.25">
      <c r="A2" s="117" t="s">
        <v>41</v>
      </c>
      <c r="B2" s="117"/>
      <c r="C2" s="117"/>
      <c r="D2" s="117"/>
      <c r="E2" s="117"/>
      <c r="F2" s="117"/>
    </row>
    <row r="3" spans="1:20" s="118" customFormat="1" ht="24.95" customHeight="1" thickBot="1" x14ac:dyDescent="0.3">
      <c r="A3" s="348" t="s">
        <v>277</v>
      </c>
      <c r="B3" s="119"/>
      <c r="C3" s="119"/>
      <c r="D3" s="119"/>
      <c r="E3" s="119"/>
      <c r="F3" s="119"/>
      <c r="G3" s="120"/>
    </row>
    <row r="4" spans="1:20" s="122" customFormat="1" ht="24.95" customHeight="1" x14ac:dyDescent="0.2">
      <c r="A4" s="498" t="s">
        <v>0</v>
      </c>
      <c r="B4" s="492" t="s">
        <v>148</v>
      </c>
      <c r="C4" s="500"/>
      <c r="D4" s="501"/>
      <c r="E4" s="492" t="s">
        <v>168</v>
      </c>
      <c r="F4" s="500"/>
      <c r="G4" s="500"/>
      <c r="H4" s="121"/>
    </row>
    <row r="5" spans="1:20" s="122" customFormat="1" ht="50.1" customHeight="1" x14ac:dyDescent="0.2">
      <c r="A5" s="499"/>
      <c r="B5" s="123" t="s">
        <v>46</v>
      </c>
      <c r="C5" s="123" t="s">
        <v>47</v>
      </c>
      <c r="D5" s="123" t="s">
        <v>48</v>
      </c>
      <c r="E5" s="123" t="s">
        <v>171</v>
      </c>
      <c r="F5" s="123" t="s">
        <v>49</v>
      </c>
      <c r="G5" s="124" t="s">
        <v>172</v>
      </c>
      <c r="H5" s="121"/>
    </row>
    <row r="6" spans="1:20" s="122" customFormat="1" ht="24.95" customHeight="1" x14ac:dyDescent="0.2">
      <c r="A6" s="125">
        <v>2000</v>
      </c>
      <c r="B6" s="126">
        <f>'2.2_receita mundo'!B7</f>
        <v>475</v>
      </c>
      <c r="C6" s="127">
        <f>'2.2_receita mundo'!D7</f>
        <v>9.2159999999999993</v>
      </c>
      <c r="D6" s="127">
        <f>'2.2_receita mundo'!F7</f>
        <v>1.80985</v>
      </c>
      <c r="E6" s="128">
        <f t="shared" ref="E6:E20" si="0">SUM(C6/B6)*100</f>
        <v>1.9402105263157894</v>
      </c>
      <c r="F6" s="129">
        <f t="shared" ref="F6:F20" si="1">SUM(D6/C6)*100</f>
        <v>19.638129340277779</v>
      </c>
      <c r="G6" s="130">
        <f t="shared" ref="G6:G20" si="2">SUM(D6/B6)*100</f>
        <v>0.38102105263157893</v>
      </c>
      <c r="H6" s="121"/>
    </row>
    <row r="7" spans="1:20" s="122" customFormat="1" ht="24.95" customHeight="1" x14ac:dyDescent="0.2">
      <c r="A7" s="125">
        <v>2001</v>
      </c>
      <c r="B7" s="126">
        <f>'2.2_receita mundo'!B8</f>
        <v>472</v>
      </c>
      <c r="C7" s="127">
        <f>'2.2_receita mundo'!D8</f>
        <v>11.3</v>
      </c>
      <c r="D7" s="127">
        <f>'2.2_receita mundo'!F8</f>
        <v>1.7305860000000004</v>
      </c>
      <c r="E7" s="128">
        <f t="shared" si="0"/>
        <v>2.3940677966101696</v>
      </c>
      <c r="F7" s="129">
        <f t="shared" si="1"/>
        <v>15.314920353982304</v>
      </c>
      <c r="G7" s="130">
        <f t="shared" si="2"/>
        <v>0.36664957627118649</v>
      </c>
      <c r="H7" s="121"/>
    </row>
    <row r="8" spans="1:20" s="122" customFormat="1" ht="24.95" customHeight="1" x14ac:dyDescent="0.2">
      <c r="A8" s="125">
        <v>2002</v>
      </c>
      <c r="B8" s="126">
        <f>'2.2_receita mundo'!B9</f>
        <v>474</v>
      </c>
      <c r="C8" s="127">
        <f>'2.2_receita mundo'!D9</f>
        <v>9.1999999999999993</v>
      </c>
      <c r="D8" s="127">
        <f>'2.2_receita mundo'!F9</f>
        <v>1.9979660000000001</v>
      </c>
      <c r="E8" s="128">
        <f t="shared" si="0"/>
        <v>1.9409282700421939</v>
      </c>
      <c r="F8" s="129">
        <f t="shared" si="1"/>
        <v>21.717021739130438</v>
      </c>
      <c r="G8" s="130">
        <f t="shared" si="2"/>
        <v>0.42151181434599161</v>
      </c>
      <c r="H8" s="121"/>
    </row>
    <row r="9" spans="1:20" s="122" customFormat="1" ht="24.95" customHeight="1" x14ac:dyDescent="0.2">
      <c r="A9" s="125">
        <v>2003</v>
      </c>
      <c r="B9" s="126">
        <f>'2.2_receita mundo'!B10</f>
        <v>525</v>
      </c>
      <c r="C9" s="127">
        <f>'2.2_receita mundo'!D10</f>
        <v>8.6</v>
      </c>
      <c r="D9" s="127">
        <f>'2.2_receita mundo'!F10</f>
        <v>2.4786680000000003</v>
      </c>
      <c r="E9" s="128">
        <f t="shared" si="0"/>
        <v>1.638095238095238</v>
      </c>
      <c r="F9" s="129">
        <f t="shared" si="1"/>
        <v>28.821720930232566</v>
      </c>
      <c r="G9" s="130">
        <f t="shared" si="2"/>
        <v>0.47212723809523821</v>
      </c>
      <c r="H9" s="121"/>
    </row>
    <row r="10" spans="1:20" s="122" customFormat="1" ht="24.95" customHeight="1" x14ac:dyDescent="0.2">
      <c r="A10" s="125">
        <v>2004</v>
      </c>
      <c r="B10" s="126">
        <f>'2.2_receita mundo'!B11</f>
        <v>633</v>
      </c>
      <c r="C10" s="127">
        <f>'2.2_receita mundo'!D11</f>
        <v>10.9</v>
      </c>
      <c r="D10" s="127">
        <f>'2.2_receita mundo'!F11</f>
        <v>3.2220540000000004</v>
      </c>
      <c r="E10" s="128">
        <f t="shared" si="0"/>
        <v>1.7219589257503949</v>
      </c>
      <c r="F10" s="129">
        <f t="shared" si="1"/>
        <v>29.560128440366974</v>
      </c>
      <c r="G10" s="130">
        <f t="shared" si="2"/>
        <v>0.50901327014218012</v>
      </c>
      <c r="H10" s="121"/>
    </row>
    <row r="11" spans="1:20" s="122" customFormat="1" ht="24.95" customHeight="1" x14ac:dyDescent="0.2">
      <c r="A11" s="125">
        <v>2005</v>
      </c>
      <c r="B11" s="126">
        <f>'2.2_receita mundo'!B12</f>
        <v>680</v>
      </c>
      <c r="C11" s="127">
        <f>'2.2_receita mundo'!D12</f>
        <v>12.4</v>
      </c>
      <c r="D11" s="127">
        <f>'2.2_receita mundo'!F12</f>
        <v>3.8614370000000005</v>
      </c>
      <c r="E11" s="128">
        <f t="shared" si="0"/>
        <v>1.8235294117647058</v>
      </c>
      <c r="F11" s="129">
        <f t="shared" si="1"/>
        <v>31.140620967741938</v>
      </c>
      <c r="G11" s="130">
        <f t="shared" si="2"/>
        <v>0.56785838235294128</v>
      </c>
      <c r="H11" s="121"/>
    </row>
    <row r="12" spans="1:20" s="122" customFormat="1" ht="24.95" customHeight="1" x14ac:dyDescent="0.2">
      <c r="A12" s="125">
        <v>2006</v>
      </c>
      <c r="B12" s="126">
        <f>'2.2_receita mundo'!B13</f>
        <v>745</v>
      </c>
      <c r="C12" s="127">
        <f>'2.2_receita mundo'!D13</f>
        <v>14.4</v>
      </c>
      <c r="D12" s="127">
        <f>'2.2_receita mundo'!F13</f>
        <v>4.3158850000000006</v>
      </c>
      <c r="E12" s="128">
        <f t="shared" si="0"/>
        <v>1.9328859060402688</v>
      </c>
      <c r="F12" s="129">
        <f t="shared" si="1"/>
        <v>29.971423611111113</v>
      </c>
      <c r="G12" s="130">
        <f t="shared" si="2"/>
        <v>0.57931342281879206</v>
      </c>
      <c r="H12" s="121"/>
    </row>
    <row r="13" spans="1:20" s="122" customFormat="1" ht="24.95" customHeight="1" x14ac:dyDescent="0.2">
      <c r="A13" s="125">
        <v>2007</v>
      </c>
      <c r="B13" s="126">
        <f>'2.2_receita mundo'!B14</f>
        <v>860</v>
      </c>
      <c r="C13" s="127">
        <f>'2.2_receita mundo'!D14</f>
        <v>16.899999999999999</v>
      </c>
      <c r="D13" s="127">
        <f>'2.2_receita mundo'!F14</f>
        <v>4.9529650000000007</v>
      </c>
      <c r="E13" s="128">
        <f t="shared" si="0"/>
        <v>1.9651162790697674</v>
      </c>
      <c r="F13" s="129">
        <f t="shared" si="1"/>
        <v>29.307485207100598</v>
      </c>
      <c r="G13" s="130">
        <f t="shared" si="2"/>
        <v>0.57592616279069775</v>
      </c>
      <c r="H13" s="121"/>
    </row>
    <row r="14" spans="1:20" s="122" customFormat="1" ht="24.95" customHeight="1" x14ac:dyDescent="0.2">
      <c r="A14" s="125">
        <v>2008</v>
      </c>
      <c r="B14" s="126">
        <f>'2.2_receita mundo'!B15</f>
        <v>944</v>
      </c>
      <c r="C14" s="127">
        <f>'2.2_receita mundo'!D15</f>
        <v>19.2</v>
      </c>
      <c r="D14" s="127">
        <f>'2.2_receita mundo'!F15</f>
        <v>5.7847540000000004</v>
      </c>
      <c r="E14" s="128">
        <f t="shared" si="0"/>
        <v>2.0338983050847457</v>
      </c>
      <c r="F14" s="129">
        <f t="shared" si="1"/>
        <v>30.128927083333334</v>
      </c>
      <c r="G14" s="130">
        <f t="shared" si="2"/>
        <v>0.61279173728813563</v>
      </c>
      <c r="H14" s="121"/>
    </row>
    <row r="15" spans="1:20" s="122" customFormat="1" ht="24.95" customHeight="1" x14ac:dyDescent="0.2">
      <c r="A15" s="125">
        <v>2009</v>
      </c>
      <c r="B15" s="126">
        <f>'2.2_receita mundo'!B16</f>
        <v>855</v>
      </c>
      <c r="C15" s="127">
        <f>'2.2_receita mundo'!D16</f>
        <v>18.475000000000001</v>
      </c>
      <c r="D15" s="127">
        <f>'2.2_receita mundo'!F16</f>
        <v>5.3045606242563208</v>
      </c>
      <c r="E15" s="128">
        <f t="shared" si="0"/>
        <v>2.1608187134502925</v>
      </c>
      <c r="F15" s="129">
        <f t="shared" si="1"/>
        <v>28.712100807882656</v>
      </c>
      <c r="G15" s="130">
        <f t="shared" si="2"/>
        <v>0.62041644728144096</v>
      </c>
      <c r="H15" s="121"/>
    </row>
    <row r="16" spans="1:20" s="122" customFormat="1" ht="24.95" customHeight="1" x14ac:dyDescent="0.2">
      <c r="A16" s="125">
        <v>2010</v>
      </c>
      <c r="B16" s="126">
        <f>'2.2_receita mundo'!B17</f>
        <v>966.1</v>
      </c>
      <c r="C16" s="127">
        <f>'2.2_receita mundo'!D17</f>
        <v>20.904</v>
      </c>
      <c r="D16" s="127">
        <f>'2.2_receita mundo'!F17</f>
        <v>5.7015119872700009</v>
      </c>
      <c r="E16" s="128">
        <f t="shared" si="0"/>
        <v>2.1637511644757268</v>
      </c>
      <c r="F16" s="129">
        <f t="shared" si="1"/>
        <v>27.274741615336783</v>
      </c>
      <c r="G16" s="130">
        <f t="shared" si="2"/>
        <v>0.59015753930959536</v>
      </c>
      <c r="H16" s="121"/>
    </row>
    <row r="17" spans="1:8" s="122" customFormat="1" ht="24.95" customHeight="1" x14ac:dyDescent="0.2">
      <c r="A17" s="125">
        <v>2011</v>
      </c>
      <c r="B17" s="126">
        <f>'2.2_receita mundo'!B18</f>
        <v>1082</v>
      </c>
      <c r="C17" s="127">
        <f>'2.2_receita mundo'!D18</f>
        <v>23.071000000000002</v>
      </c>
      <c r="D17" s="127">
        <f>'2.2_receita mundo'!F18</f>
        <v>6.5549333903299996</v>
      </c>
      <c r="E17" s="128">
        <f t="shared" si="0"/>
        <v>2.1322550831792979</v>
      </c>
      <c r="F17" s="129">
        <f t="shared" si="1"/>
        <v>28.412003772398247</v>
      </c>
      <c r="G17" s="130">
        <f t="shared" si="2"/>
        <v>0.60581639467005544</v>
      </c>
      <c r="H17" s="121"/>
    </row>
    <row r="18" spans="1:8" s="122" customFormat="1" ht="24.95" customHeight="1" x14ac:dyDescent="0.2">
      <c r="A18" s="125">
        <v>2012</v>
      </c>
      <c r="B18" s="126">
        <f>'2.2_receita mundo'!B19</f>
        <v>1116.6999999999998</v>
      </c>
      <c r="C18" s="127">
        <f>'2.2_receita mundo'!D19</f>
        <v>24.581</v>
      </c>
      <c r="D18" s="127">
        <f>'2.2_receita mundo'!F19</f>
        <v>6.644951229040001</v>
      </c>
      <c r="E18" s="128">
        <f t="shared" si="0"/>
        <v>2.2012178740933108</v>
      </c>
      <c r="F18" s="129">
        <f t="shared" si="1"/>
        <v>27.032875916520894</v>
      </c>
      <c r="G18" s="130">
        <f t="shared" si="2"/>
        <v>0.59505249655592385</v>
      </c>
      <c r="H18" s="121"/>
    </row>
    <row r="19" spans="1:8" s="122" customFormat="1" ht="24.95" customHeight="1" x14ac:dyDescent="0.2">
      <c r="A19" s="398">
        <v>2013</v>
      </c>
      <c r="B19" s="399">
        <f>'2.2_receita mundo'!B20</f>
        <v>1197.5</v>
      </c>
      <c r="C19" s="400">
        <f>'2.2_receita mundo'!D20</f>
        <v>24.901</v>
      </c>
      <c r="D19" s="400">
        <f>'2.2_receita mundo'!F20</f>
        <v>6.7107131145599999</v>
      </c>
      <c r="E19" s="401">
        <f t="shared" si="0"/>
        <v>2.0794154488517744</v>
      </c>
      <c r="F19" s="402">
        <f t="shared" si="1"/>
        <v>26.949572766394926</v>
      </c>
      <c r="G19" s="403">
        <f t="shared" si="2"/>
        <v>0.56039357950396662</v>
      </c>
      <c r="H19" s="121"/>
    </row>
    <row r="20" spans="1:8" s="122" customFormat="1" ht="24.95" customHeight="1" thickBot="1" x14ac:dyDescent="0.25">
      <c r="A20" s="131">
        <v>2014</v>
      </c>
      <c r="B20" s="289">
        <f>'2.2_receita mundo'!B21</f>
        <v>1248.4000000000001</v>
      </c>
      <c r="C20" s="290">
        <f>'2.2_receita mundo'!D21</f>
        <v>25.684000000000001</v>
      </c>
      <c r="D20" s="290">
        <f>'2.2_receita mundo'!F21</f>
        <v>6.8426327594299998</v>
      </c>
      <c r="E20" s="132">
        <f t="shared" si="0"/>
        <v>2.057353412367831</v>
      </c>
      <c r="F20" s="133">
        <f t="shared" si="1"/>
        <v>26.641616412669368</v>
      </c>
      <c r="G20" s="134">
        <f t="shared" si="2"/>
        <v>0.54811220437600128</v>
      </c>
      <c r="H20" s="121"/>
    </row>
    <row r="21" spans="1:8" s="377" customFormat="1" ht="15" customHeight="1" x14ac:dyDescent="0.2">
      <c r="A21" s="376" t="s">
        <v>242</v>
      </c>
      <c r="B21" s="376"/>
      <c r="C21" s="376"/>
      <c r="D21" s="376"/>
      <c r="E21" s="376"/>
      <c r="F21" s="376"/>
      <c r="G21" s="376"/>
      <c r="H21" s="385"/>
    </row>
    <row r="22" spans="1:8" s="377" customFormat="1" ht="15" customHeight="1" x14ac:dyDescent="0.2">
      <c r="A22" s="378" t="s">
        <v>323</v>
      </c>
      <c r="B22" s="376"/>
      <c r="C22" s="376"/>
      <c r="D22" s="376"/>
      <c r="E22" s="376"/>
      <c r="F22" s="376"/>
      <c r="G22" s="376"/>
      <c r="H22" s="385"/>
    </row>
    <row r="23" spans="1:8" s="377" customFormat="1" ht="15" customHeight="1" x14ac:dyDescent="0.2">
      <c r="A23" s="378" t="s">
        <v>322</v>
      </c>
      <c r="B23" s="376"/>
      <c r="C23" s="376"/>
      <c r="D23" s="379"/>
      <c r="E23" s="379"/>
      <c r="F23" s="376"/>
      <c r="G23" s="376"/>
      <c r="H23" s="385"/>
    </row>
    <row r="24" spans="1:8" ht="24" customHeight="1" x14ac:dyDescent="0.2">
      <c r="H24" s="106"/>
    </row>
    <row r="25" spans="1:8" ht="24" customHeight="1" x14ac:dyDescent="0.2">
      <c r="H25" s="106"/>
    </row>
    <row r="26" spans="1:8" ht="24" customHeight="1" x14ac:dyDescent="0.2">
      <c r="H26" s="106"/>
    </row>
  </sheetData>
  <mergeCells count="4">
    <mergeCell ref="A4:A5"/>
    <mergeCell ref="B4:D4"/>
    <mergeCell ref="E4:G4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FF00"/>
  </sheetPr>
  <dimension ref="A1:J33"/>
  <sheetViews>
    <sheetView showGridLines="0" zoomScaleNormal="100" zoomScaleSheetLayoutView="85" workbookViewId="0"/>
  </sheetViews>
  <sheetFormatPr defaultRowHeight="24" customHeight="1" x14ac:dyDescent="0.2"/>
  <cols>
    <col min="1" max="1" width="50.7109375" style="81" customWidth="1"/>
    <col min="2" max="3" width="28.140625" style="81" customWidth="1"/>
    <col min="4" max="6" width="28.140625" style="5" customWidth="1"/>
    <col min="7" max="7" width="9.140625" style="4"/>
    <col min="8" max="16384" width="9.140625" style="5"/>
  </cols>
  <sheetData>
    <row r="1" spans="1:10" s="114" customFormat="1" ht="45" customHeight="1" x14ac:dyDescent="0.2">
      <c r="A1" s="113" t="s">
        <v>42</v>
      </c>
      <c r="D1" s="115"/>
      <c r="E1" s="482" t="s">
        <v>209</v>
      </c>
      <c r="F1" s="482"/>
      <c r="J1" s="116"/>
    </row>
    <row r="2" spans="1:10" s="118" customFormat="1" ht="24.95" customHeight="1" x14ac:dyDescent="0.25">
      <c r="A2" s="117" t="s">
        <v>41</v>
      </c>
      <c r="B2" s="117"/>
      <c r="C2" s="117"/>
      <c r="D2" s="117"/>
      <c r="E2" s="117"/>
      <c r="F2" s="117"/>
    </row>
    <row r="3" spans="1:10" s="118" customFormat="1" ht="24.95" customHeight="1" thickBot="1" x14ac:dyDescent="0.3">
      <c r="A3" s="348" t="s">
        <v>324</v>
      </c>
      <c r="B3" s="119"/>
      <c r="C3" s="119"/>
      <c r="D3" s="119"/>
      <c r="E3" s="282"/>
      <c r="F3" s="340"/>
    </row>
    <row r="4" spans="1:10" s="15" customFormat="1" ht="24.95" customHeight="1" x14ac:dyDescent="0.2">
      <c r="A4" s="478" t="s">
        <v>56</v>
      </c>
      <c r="B4" s="486" t="s">
        <v>148</v>
      </c>
      <c r="C4" s="493"/>
      <c r="D4" s="493"/>
      <c r="E4" s="493"/>
      <c r="F4" s="493"/>
    </row>
    <row r="5" spans="1:10" s="15" customFormat="1" ht="24.95" customHeight="1" x14ac:dyDescent="0.2">
      <c r="A5" s="479"/>
      <c r="B5" s="370">
        <v>2010</v>
      </c>
      <c r="C5" s="370">
        <v>2011</v>
      </c>
      <c r="D5" s="370">
        <v>2012</v>
      </c>
      <c r="E5" s="370">
        <v>2013</v>
      </c>
      <c r="F5" s="375">
        <v>2014</v>
      </c>
    </row>
    <row r="6" spans="1:10" s="15" customFormat="1" ht="24.95" customHeight="1" x14ac:dyDescent="0.2">
      <c r="A6" s="47" t="s">
        <v>30</v>
      </c>
      <c r="B6" s="352">
        <f>'2.1_Receita Região 2006_2010'!B6</f>
        <v>966.1</v>
      </c>
      <c r="C6" s="352">
        <f>'2.1_Receita Região 2006_2010'!C6</f>
        <v>1082</v>
      </c>
      <c r="D6" s="352">
        <f>'2.1_Receita Região 2006_2010'!D6</f>
        <v>1116.6999999999998</v>
      </c>
      <c r="E6" s="352">
        <f>'2.1_Receita Região 2006_2010'!E6</f>
        <v>1197.5</v>
      </c>
      <c r="F6" s="352">
        <f>'2.1_Receita Região 2006_2010'!F6</f>
        <v>1248.4000000000001</v>
      </c>
    </row>
    <row r="7" spans="1:10" s="15" customFormat="1" ht="24.95" customHeight="1" x14ac:dyDescent="0.2">
      <c r="A7" s="141" t="s">
        <v>28</v>
      </c>
      <c r="B7" s="63">
        <v>137</v>
      </c>
      <c r="C7" s="291">
        <v>150.9</v>
      </c>
      <c r="D7" s="63">
        <v>161.6</v>
      </c>
      <c r="E7" s="291">
        <v>172.9</v>
      </c>
      <c r="F7" s="63">
        <v>177.2</v>
      </c>
    </row>
    <row r="8" spans="1:10" s="15" customFormat="1" ht="24.95" customHeight="1" x14ac:dyDescent="0.2">
      <c r="A8" s="141" t="s">
        <v>8</v>
      </c>
      <c r="B8" s="63">
        <v>54.6</v>
      </c>
      <c r="C8" s="291">
        <v>62.2</v>
      </c>
      <c r="D8" s="63">
        <v>58.2</v>
      </c>
      <c r="E8" s="291">
        <v>62.6</v>
      </c>
      <c r="F8" s="63">
        <v>65.2</v>
      </c>
    </row>
    <row r="9" spans="1:10" s="15" customFormat="1" ht="24.95" customHeight="1" x14ac:dyDescent="0.2">
      <c r="A9" s="141" t="s">
        <v>7</v>
      </c>
      <c r="B9" s="63">
        <v>47</v>
      </c>
      <c r="C9" s="291">
        <v>54.8</v>
      </c>
      <c r="D9" s="63">
        <v>53.6</v>
      </c>
      <c r="E9" s="291">
        <v>56.6</v>
      </c>
      <c r="F9" s="63">
        <v>57.4</v>
      </c>
    </row>
    <row r="10" spans="1:10" s="15" customFormat="1" ht="24.95" customHeight="1" x14ac:dyDescent="0.2">
      <c r="A10" s="141" t="s">
        <v>9</v>
      </c>
      <c r="B10" s="63">
        <v>45.8</v>
      </c>
      <c r="C10" s="291">
        <v>48.5</v>
      </c>
      <c r="D10" s="63">
        <v>50</v>
      </c>
      <c r="E10" s="291">
        <v>51.7</v>
      </c>
      <c r="F10" s="63">
        <v>56.9</v>
      </c>
    </row>
    <row r="11" spans="1:10" s="15" customFormat="1" ht="24.95" customHeight="1" x14ac:dyDescent="0.2">
      <c r="A11" s="141" t="s">
        <v>317</v>
      </c>
      <c r="B11" s="63">
        <v>27.8</v>
      </c>
      <c r="C11" s="291">
        <v>38.5</v>
      </c>
      <c r="D11" s="63">
        <v>43.9</v>
      </c>
      <c r="E11" s="291">
        <v>51.8</v>
      </c>
      <c r="F11" s="63">
        <v>50.8</v>
      </c>
    </row>
    <row r="12" spans="1:10" s="15" customFormat="1" ht="24.95" customHeight="1" x14ac:dyDescent="0.2">
      <c r="A12" s="422" t="s">
        <v>313</v>
      </c>
      <c r="B12" s="63">
        <v>32.4</v>
      </c>
      <c r="C12" s="291">
        <v>35.1</v>
      </c>
      <c r="D12" s="63">
        <v>36.6</v>
      </c>
      <c r="E12" s="291">
        <v>41</v>
      </c>
      <c r="F12" s="63">
        <v>45.9</v>
      </c>
    </row>
    <row r="13" spans="1:10" s="15" customFormat="1" ht="24.95" customHeight="1" x14ac:dyDescent="0.2">
      <c r="A13" s="422" t="s">
        <v>10</v>
      </c>
      <c r="B13" s="63">
        <v>38.799999999999997</v>
      </c>
      <c r="C13" s="291">
        <v>43</v>
      </c>
      <c r="D13" s="63">
        <v>41.2</v>
      </c>
      <c r="E13" s="291">
        <v>43.9</v>
      </c>
      <c r="F13" s="63">
        <v>45.5</v>
      </c>
    </row>
    <row r="14" spans="1:10" s="15" customFormat="1" ht="24.95" customHeight="1" x14ac:dyDescent="0.2">
      <c r="A14" s="422" t="s">
        <v>12</v>
      </c>
      <c r="B14" s="63">
        <v>34.700000000000003</v>
      </c>
      <c r="C14" s="291">
        <v>38.9</v>
      </c>
      <c r="D14" s="63">
        <v>38.1</v>
      </c>
      <c r="E14" s="291">
        <v>41.3</v>
      </c>
      <c r="F14" s="63">
        <v>43.3</v>
      </c>
    </row>
    <row r="15" spans="1:10" s="15" customFormat="1" ht="24.95" customHeight="1" x14ac:dyDescent="0.2">
      <c r="A15" s="422" t="s">
        <v>314</v>
      </c>
      <c r="B15" s="63">
        <v>20.100000000000001</v>
      </c>
      <c r="C15" s="291">
        <v>27.2</v>
      </c>
      <c r="D15" s="63">
        <v>33.9</v>
      </c>
      <c r="E15" s="291">
        <v>41.8</v>
      </c>
      <c r="F15" s="63">
        <v>38.4</v>
      </c>
    </row>
    <row r="16" spans="1:10" s="15" customFormat="1" ht="24.95" customHeight="1" x14ac:dyDescent="0.2">
      <c r="A16" s="141" t="s">
        <v>316</v>
      </c>
      <c r="B16" s="63">
        <v>22.2</v>
      </c>
      <c r="C16" s="291">
        <v>28.5</v>
      </c>
      <c r="D16" s="63">
        <v>33.1</v>
      </c>
      <c r="E16" s="291">
        <v>38.9</v>
      </c>
      <c r="F16" s="63">
        <v>38.4</v>
      </c>
    </row>
    <row r="17" spans="1:7" s="15" customFormat="1" ht="24.95" customHeight="1" x14ac:dyDescent="0.2">
      <c r="A17" s="422" t="s">
        <v>29</v>
      </c>
      <c r="B17" s="63">
        <v>28.6</v>
      </c>
      <c r="C17" s="291">
        <v>31.8</v>
      </c>
      <c r="D17" s="63">
        <v>31.9</v>
      </c>
      <c r="E17" s="291">
        <v>31.3</v>
      </c>
      <c r="F17" s="63">
        <v>31.9</v>
      </c>
    </row>
    <row r="18" spans="1:7" s="15" customFormat="1" ht="24.95" customHeight="1" x14ac:dyDescent="0.2">
      <c r="A18" s="422" t="s">
        <v>312</v>
      </c>
      <c r="B18" s="63">
        <v>22.6</v>
      </c>
      <c r="C18" s="291">
        <v>25.1</v>
      </c>
      <c r="D18" s="63">
        <v>25.3</v>
      </c>
      <c r="E18" s="291">
        <v>28</v>
      </c>
      <c r="F18" s="63">
        <v>29.6</v>
      </c>
    </row>
    <row r="19" spans="1:7" s="15" customFormat="1" ht="24.95" customHeight="1" x14ac:dyDescent="0.2">
      <c r="A19" s="422" t="s">
        <v>315</v>
      </c>
      <c r="B19" s="63">
        <v>18.100000000000001</v>
      </c>
      <c r="C19" s="291">
        <v>19.7</v>
      </c>
      <c r="D19" s="63">
        <v>20.2</v>
      </c>
      <c r="E19" s="291">
        <v>21.5</v>
      </c>
      <c r="F19" s="63">
        <v>22.6</v>
      </c>
    </row>
    <row r="20" spans="1:7" s="15" customFormat="1" ht="24.95" customHeight="1" x14ac:dyDescent="0.2">
      <c r="A20" s="422" t="s">
        <v>13</v>
      </c>
      <c r="B20" s="63">
        <v>18.600000000000001</v>
      </c>
      <c r="C20" s="291">
        <v>19.899999999999999</v>
      </c>
      <c r="D20" s="63">
        <v>18.899999999999999</v>
      </c>
      <c r="E20" s="291">
        <v>20.2</v>
      </c>
      <c r="F20" s="63">
        <v>20.6</v>
      </c>
    </row>
    <row r="21" spans="1:7" s="15" customFormat="1" ht="24.95" customHeight="1" x14ac:dyDescent="0.2">
      <c r="A21" s="422" t="s">
        <v>156</v>
      </c>
      <c r="B21" s="63">
        <v>14.5</v>
      </c>
      <c r="C21" s="291">
        <v>17.7</v>
      </c>
      <c r="D21" s="63">
        <v>18</v>
      </c>
      <c r="E21" s="291">
        <v>18.399999999999999</v>
      </c>
      <c r="F21" s="63">
        <v>19.7</v>
      </c>
    </row>
    <row r="22" spans="1:7" s="15" customFormat="1" ht="24.95" customHeight="1" x14ac:dyDescent="0.2">
      <c r="A22" s="422" t="s">
        <v>326</v>
      </c>
      <c r="B22" s="63">
        <v>14.2</v>
      </c>
      <c r="C22" s="291">
        <v>18.100000000000001</v>
      </c>
      <c r="D22" s="63">
        <v>18.899999999999999</v>
      </c>
      <c r="E22" s="291">
        <v>19.3</v>
      </c>
      <c r="F22" s="63">
        <v>19.2</v>
      </c>
    </row>
    <row r="23" spans="1:7" s="15" customFormat="1" ht="24.75" customHeight="1" x14ac:dyDescent="0.2">
      <c r="A23" s="141" t="s">
        <v>123</v>
      </c>
      <c r="B23" s="63">
        <v>13.2</v>
      </c>
      <c r="C23" s="291">
        <v>11</v>
      </c>
      <c r="D23" s="63">
        <v>14.6</v>
      </c>
      <c r="E23" s="291">
        <v>15.1</v>
      </c>
      <c r="F23" s="63">
        <v>18.899999999999999</v>
      </c>
    </row>
    <row r="24" spans="1:7" s="15" customFormat="1" ht="24.95" customHeight="1" x14ac:dyDescent="0.2">
      <c r="A24" s="141" t="s">
        <v>319</v>
      </c>
      <c r="B24" s="63">
        <v>10.3</v>
      </c>
      <c r="C24" s="291">
        <v>12.5</v>
      </c>
      <c r="D24" s="63">
        <v>13.4</v>
      </c>
      <c r="E24" s="291">
        <v>14.6</v>
      </c>
      <c r="F24" s="63">
        <v>18.100000000000001</v>
      </c>
    </row>
    <row r="25" spans="1:7" s="15" customFormat="1" ht="24.95" customHeight="1" x14ac:dyDescent="0.2">
      <c r="A25" s="422" t="s">
        <v>128</v>
      </c>
      <c r="B25" s="63">
        <v>12.7</v>
      </c>
      <c r="C25" s="291">
        <v>14.6</v>
      </c>
      <c r="D25" s="63">
        <v>13.4</v>
      </c>
      <c r="E25" s="291">
        <v>16.100000000000001</v>
      </c>
      <c r="F25" s="63">
        <v>17.8</v>
      </c>
    </row>
    <row r="26" spans="1:7" s="15" customFormat="1" ht="24.95" customHeight="1" x14ac:dyDescent="0.2">
      <c r="A26" s="422" t="s">
        <v>110</v>
      </c>
      <c r="B26" s="63">
        <v>15.8</v>
      </c>
      <c r="C26" s="291">
        <v>16.8</v>
      </c>
      <c r="D26" s="63">
        <v>17.399999999999999</v>
      </c>
      <c r="E26" s="291">
        <v>17.7</v>
      </c>
      <c r="F26" s="63">
        <v>17.399999999999999</v>
      </c>
    </row>
    <row r="27" spans="1:7" s="148" customFormat="1" ht="24.95" customHeight="1" x14ac:dyDescent="0.2">
      <c r="A27" s="142" t="s">
        <v>320</v>
      </c>
      <c r="B27" s="146"/>
      <c r="C27" s="147"/>
      <c r="D27" s="146"/>
      <c r="E27" s="147"/>
      <c r="F27" s="146"/>
    </row>
    <row r="28" spans="1:7" s="15" customFormat="1" ht="24.95" customHeight="1" x14ac:dyDescent="0.2">
      <c r="A28" s="141" t="s">
        <v>6</v>
      </c>
      <c r="B28" s="63">
        <v>5.7</v>
      </c>
      <c r="C28" s="291">
        <v>6.6</v>
      </c>
      <c r="D28" s="63">
        <v>6.6</v>
      </c>
      <c r="E28" s="291">
        <v>6.7</v>
      </c>
      <c r="F28" s="63">
        <v>6.8</v>
      </c>
    </row>
    <row r="29" spans="1:7" s="15" customFormat="1" ht="24.95" customHeight="1" thickBot="1" x14ac:dyDescent="0.25">
      <c r="A29" s="143" t="s">
        <v>5</v>
      </c>
      <c r="B29" s="292">
        <f t="shared" ref="B29:F29" si="0">B6-SUM(B7:B28)</f>
        <v>331.39999999999986</v>
      </c>
      <c r="C29" s="293">
        <f t="shared" si="0"/>
        <v>360.59999999999991</v>
      </c>
      <c r="D29" s="292">
        <f t="shared" si="0"/>
        <v>367.89999999999986</v>
      </c>
      <c r="E29" s="293">
        <f t="shared" si="0"/>
        <v>386.1</v>
      </c>
      <c r="F29" s="292">
        <f t="shared" si="0"/>
        <v>406.80000000000018</v>
      </c>
    </row>
    <row r="30" spans="1:7" s="377" customFormat="1" ht="15" customHeight="1" x14ac:dyDescent="0.2">
      <c r="A30" s="376" t="s">
        <v>240</v>
      </c>
      <c r="B30" s="376"/>
      <c r="C30" s="376"/>
      <c r="D30" s="376"/>
      <c r="E30" s="376"/>
      <c r="F30" s="376"/>
      <c r="G30" s="376"/>
    </row>
    <row r="31" spans="1:7" s="377" customFormat="1" ht="15" customHeight="1" x14ac:dyDescent="0.2">
      <c r="A31" s="378" t="s">
        <v>311</v>
      </c>
      <c r="B31" s="376"/>
      <c r="C31" s="376"/>
      <c r="D31" s="376"/>
      <c r="E31" s="376"/>
      <c r="F31" s="376"/>
      <c r="G31" s="376"/>
    </row>
    <row r="32" spans="1:7" s="377" customFormat="1" ht="15" customHeight="1" x14ac:dyDescent="0.2">
      <c r="A32" s="378" t="s">
        <v>322</v>
      </c>
      <c r="B32" s="376"/>
      <c r="C32" s="379"/>
      <c r="D32" s="379"/>
      <c r="E32" s="379"/>
      <c r="F32" s="379"/>
      <c r="G32" s="376"/>
    </row>
    <row r="33" spans="1:7" s="381" customFormat="1" ht="24" customHeight="1" x14ac:dyDescent="0.2">
      <c r="A33" s="380"/>
      <c r="B33" s="380"/>
      <c r="C33" s="380"/>
      <c r="G33" s="382"/>
    </row>
  </sheetData>
  <sortState ref="A7:F21">
    <sortCondition descending="1" ref="E7:E21"/>
  </sortState>
  <mergeCells count="3">
    <mergeCell ref="A4:A5"/>
    <mergeCell ref="E1:F1"/>
    <mergeCell ref="B4:F4"/>
  </mergeCells>
  <phoneticPr fontId="0" type="noConversion"/>
  <hyperlinks>
    <hyperlink ref="E1" location="Sumário!A1" display="Sumário"/>
    <hyperlink ref="E1:F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00B050"/>
  </sheetPr>
  <dimension ref="A1:S7"/>
  <sheetViews>
    <sheetView showGridLines="0" zoomScaleNormal="100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7" spans="1:19" ht="40.5" customHeight="1" x14ac:dyDescent="0.6">
      <c r="A7" s="476" t="s">
        <v>161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1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FF00"/>
  </sheetPr>
  <dimension ref="A1:R74"/>
  <sheetViews>
    <sheetView showGridLines="0" zoomScaleNormal="100" zoomScaleSheetLayoutView="100" workbookViewId="0"/>
  </sheetViews>
  <sheetFormatPr defaultColWidth="11.42578125" defaultRowHeight="24" customHeight="1" x14ac:dyDescent="0.2"/>
  <cols>
    <col min="1" max="1" width="40.7109375" style="81" customWidth="1"/>
    <col min="2" max="11" width="13.28515625" style="81" customWidth="1"/>
    <col min="12" max="16384" width="11.42578125" style="81"/>
  </cols>
  <sheetData>
    <row r="1" spans="1:18" s="114" customFormat="1" ht="45" customHeight="1" x14ac:dyDescent="0.2">
      <c r="A1" s="113" t="s">
        <v>43</v>
      </c>
      <c r="E1" s="115"/>
      <c r="J1" s="482" t="s">
        <v>209</v>
      </c>
      <c r="K1" s="482"/>
      <c r="R1" s="116"/>
    </row>
    <row r="2" spans="1:18" s="118" customFormat="1" ht="24.95" customHeight="1" x14ac:dyDescent="0.25">
      <c r="A2" s="117" t="s">
        <v>205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280</v>
      </c>
      <c r="B3" s="119"/>
      <c r="C3" s="119"/>
      <c r="D3" s="119"/>
      <c r="E3" s="119"/>
    </row>
    <row r="4" spans="1:18" s="70" customFormat="1" ht="20.100000000000001" customHeight="1" x14ac:dyDescent="0.2">
      <c r="A4" s="478" t="s">
        <v>97</v>
      </c>
      <c r="B4" s="502" t="s">
        <v>98</v>
      </c>
      <c r="C4" s="502"/>
      <c r="D4" s="502"/>
      <c r="E4" s="502"/>
      <c r="F4" s="502"/>
      <c r="G4" s="502"/>
      <c r="H4" s="502"/>
      <c r="I4" s="502"/>
      <c r="J4" s="502"/>
      <c r="K4" s="480"/>
    </row>
    <row r="5" spans="1:18" s="70" customFormat="1" ht="20.100000000000001" customHeight="1" x14ac:dyDescent="0.2">
      <c r="A5" s="479"/>
      <c r="B5" s="503" t="s">
        <v>1</v>
      </c>
      <c r="C5" s="503"/>
      <c r="D5" s="503" t="s">
        <v>99</v>
      </c>
      <c r="E5" s="503"/>
      <c r="F5" s="503"/>
      <c r="G5" s="503"/>
      <c r="H5" s="503"/>
      <c r="I5" s="503"/>
      <c r="J5" s="503"/>
      <c r="K5" s="504"/>
    </row>
    <row r="6" spans="1:18" s="82" customFormat="1" ht="20.100000000000001" customHeight="1" x14ac:dyDescent="0.2">
      <c r="A6" s="479"/>
      <c r="B6" s="503"/>
      <c r="C6" s="503"/>
      <c r="D6" s="503" t="s">
        <v>100</v>
      </c>
      <c r="E6" s="503"/>
      <c r="F6" s="503" t="s">
        <v>101</v>
      </c>
      <c r="G6" s="503"/>
      <c r="H6" s="503" t="s">
        <v>102</v>
      </c>
      <c r="I6" s="503"/>
      <c r="J6" s="503" t="s">
        <v>103</v>
      </c>
      <c r="K6" s="504"/>
    </row>
    <row r="7" spans="1:18" s="82" customFormat="1" ht="20.100000000000001" customHeight="1" x14ac:dyDescent="0.2">
      <c r="A7" s="479"/>
      <c r="B7" s="342">
        <v>2013</v>
      </c>
      <c r="C7" s="231">
        <v>2014</v>
      </c>
      <c r="D7" s="342">
        <v>2013</v>
      </c>
      <c r="E7" s="231">
        <v>2014</v>
      </c>
      <c r="F7" s="342">
        <v>2013</v>
      </c>
      <c r="G7" s="231">
        <v>2014</v>
      </c>
      <c r="H7" s="342">
        <v>2013</v>
      </c>
      <c r="I7" s="231">
        <v>2014</v>
      </c>
      <c r="J7" s="343">
        <v>2013</v>
      </c>
      <c r="K7" s="232">
        <v>2014</v>
      </c>
    </row>
    <row r="8" spans="1:18" s="82" customFormat="1" ht="20.100000000000001" customHeight="1" x14ac:dyDescent="0.2">
      <c r="A8" s="44" t="s">
        <v>6</v>
      </c>
      <c r="B8" s="149">
        <v>5813342</v>
      </c>
      <c r="C8" s="149">
        <v>6429852</v>
      </c>
      <c r="D8" s="149">
        <v>4066216</v>
      </c>
      <c r="E8" s="149">
        <v>4540509</v>
      </c>
      <c r="F8" s="149">
        <v>87200</v>
      </c>
      <c r="G8" s="149">
        <v>65572</v>
      </c>
      <c r="H8" s="149">
        <v>1612495</v>
      </c>
      <c r="I8" s="149">
        <v>1759612</v>
      </c>
      <c r="J8" s="150">
        <v>47431</v>
      </c>
      <c r="K8" s="150">
        <v>64159</v>
      </c>
    </row>
    <row r="9" spans="1:18" s="70" customFormat="1" ht="20.100000000000001" customHeight="1" x14ac:dyDescent="0.2">
      <c r="A9" s="47" t="s">
        <v>243</v>
      </c>
      <c r="B9" s="152">
        <v>94832</v>
      </c>
      <c r="C9" s="152">
        <v>128252</v>
      </c>
      <c r="D9" s="152">
        <v>92160</v>
      </c>
      <c r="E9" s="152">
        <v>125086</v>
      </c>
      <c r="F9" s="152">
        <v>235</v>
      </c>
      <c r="G9" s="152">
        <v>161</v>
      </c>
      <c r="H9" s="152">
        <v>2411</v>
      </c>
      <c r="I9" s="152">
        <v>2949</v>
      </c>
      <c r="J9" s="153">
        <v>26</v>
      </c>
      <c r="K9" s="153">
        <v>56</v>
      </c>
    </row>
    <row r="10" spans="1:18" s="82" customFormat="1" ht="20.100000000000001" customHeight="1" x14ac:dyDescent="0.2">
      <c r="A10" s="141" t="s">
        <v>104</v>
      </c>
      <c r="B10" s="258">
        <v>21212</v>
      </c>
      <c r="C10" s="258">
        <v>26287</v>
      </c>
      <c r="D10" s="258">
        <v>19656</v>
      </c>
      <c r="E10" s="258">
        <v>24647</v>
      </c>
      <c r="F10" s="258">
        <v>133</v>
      </c>
      <c r="G10" s="258">
        <v>106</v>
      </c>
      <c r="H10" s="258">
        <v>1419</v>
      </c>
      <c r="I10" s="258">
        <v>1517</v>
      </c>
      <c r="J10" s="294">
        <v>4</v>
      </c>
      <c r="K10" s="294">
        <v>17</v>
      </c>
    </row>
    <row r="11" spans="1:18" s="82" customFormat="1" ht="20.100000000000001" customHeight="1" x14ac:dyDescent="0.2">
      <c r="A11" s="141" t="s">
        <v>105</v>
      </c>
      <c r="B11" s="258">
        <v>38587</v>
      </c>
      <c r="C11" s="258">
        <v>48666</v>
      </c>
      <c r="D11" s="258">
        <v>38121</v>
      </c>
      <c r="E11" s="258">
        <v>47680</v>
      </c>
      <c r="F11" s="258">
        <v>9</v>
      </c>
      <c r="G11" s="258">
        <v>0</v>
      </c>
      <c r="H11" s="258">
        <v>457</v>
      </c>
      <c r="I11" s="258">
        <v>986</v>
      </c>
      <c r="J11" s="294">
        <v>0</v>
      </c>
      <c r="K11" s="294">
        <v>0</v>
      </c>
    </row>
    <row r="12" spans="1:18" s="82" customFormat="1" ht="20.100000000000001" customHeight="1" x14ac:dyDescent="0.2">
      <c r="A12" s="141" t="s">
        <v>106</v>
      </c>
      <c r="B12" s="258">
        <v>3158</v>
      </c>
      <c r="C12" s="258">
        <v>2906</v>
      </c>
      <c r="D12" s="258">
        <v>3140</v>
      </c>
      <c r="E12" s="258">
        <v>2891</v>
      </c>
      <c r="F12" s="258">
        <v>1</v>
      </c>
      <c r="G12" s="258">
        <v>0</v>
      </c>
      <c r="H12" s="258">
        <v>17</v>
      </c>
      <c r="I12" s="258">
        <v>15</v>
      </c>
      <c r="J12" s="294">
        <v>0</v>
      </c>
      <c r="K12" s="294">
        <v>0</v>
      </c>
    </row>
    <row r="13" spans="1:18" s="82" customFormat="1" ht="20.100000000000001" customHeight="1" x14ac:dyDescent="0.2">
      <c r="A13" s="141" t="s">
        <v>107</v>
      </c>
      <c r="B13" s="258">
        <v>3918</v>
      </c>
      <c r="C13" s="258">
        <v>8262</v>
      </c>
      <c r="D13" s="258">
        <v>3902</v>
      </c>
      <c r="E13" s="258">
        <v>8255</v>
      </c>
      <c r="F13" s="258">
        <v>0</v>
      </c>
      <c r="G13" s="258">
        <v>0</v>
      </c>
      <c r="H13" s="258">
        <v>16</v>
      </c>
      <c r="I13" s="258">
        <v>7</v>
      </c>
      <c r="J13" s="294">
        <v>0</v>
      </c>
      <c r="K13" s="294">
        <v>0</v>
      </c>
    </row>
    <row r="14" spans="1:18" s="82" customFormat="1" ht="20.100000000000001" customHeight="1" x14ac:dyDescent="0.2">
      <c r="A14" s="141" t="s">
        <v>153</v>
      </c>
      <c r="B14" s="258">
        <v>27957</v>
      </c>
      <c r="C14" s="258">
        <v>42131</v>
      </c>
      <c r="D14" s="258">
        <v>27341</v>
      </c>
      <c r="E14" s="258">
        <v>41613</v>
      </c>
      <c r="F14" s="258">
        <v>92</v>
      </c>
      <c r="G14" s="258">
        <v>55</v>
      </c>
      <c r="H14" s="258">
        <v>502</v>
      </c>
      <c r="I14" s="258">
        <v>424</v>
      </c>
      <c r="J14" s="294">
        <v>22</v>
      </c>
      <c r="K14" s="294">
        <v>39</v>
      </c>
    </row>
    <row r="15" spans="1:18" s="70" customFormat="1" ht="20.100000000000001" customHeight="1" x14ac:dyDescent="0.2">
      <c r="A15" s="47" t="s">
        <v>244</v>
      </c>
      <c r="B15" s="152">
        <v>52520</v>
      </c>
      <c r="C15" s="152">
        <v>61968</v>
      </c>
      <c r="D15" s="152">
        <v>49674</v>
      </c>
      <c r="E15" s="152">
        <v>58337</v>
      </c>
      <c r="F15" s="152">
        <v>66</v>
      </c>
      <c r="G15" s="152">
        <v>24</v>
      </c>
      <c r="H15" s="152">
        <v>2725</v>
      </c>
      <c r="I15" s="152">
        <v>3562</v>
      </c>
      <c r="J15" s="153">
        <v>55</v>
      </c>
      <c r="K15" s="153">
        <v>45</v>
      </c>
    </row>
    <row r="16" spans="1:18" s="82" customFormat="1" ht="20.100000000000001" customHeight="1" x14ac:dyDescent="0.2">
      <c r="A16" s="141" t="s">
        <v>108</v>
      </c>
      <c r="B16" s="258">
        <v>11771</v>
      </c>
      <c r="C16" s="258">
        <v>15911</v>
      </c>
      <c r="D16" s="258">
        <v>10713</v>
      </c>
      <c r="E16" s="258">
        <v>14675</v>
      </c>
      <c r="F16" s="258">
        <v>8</v>
      </c>
      <c r="G16" s="258">
        <v>4</v>
      </c>
      <c r="H16" s="258">
        <v>1046</v>
      </c>
      <c r="I16" s="258">
        <v>1232</v>
      </c>
      <c r="J16" s="294">
        <v>4</v>
      </c>
      <c r="K16" s="294">
        <v>0</v>
      </c>
    </row>
    <row r="17" spans="1:11" s="82" customFormat="1" ht="20.100000000000001" customHeight="1" x14ac:dyDescent="0.2">
      <c r="A17" s="141" t="s">
        <v>154</v>
      </c>
      <c r="B17" s="258">
        <v>4940</v>
      </c>
      <c r="C17" s="258">
        <v>4659</v>
      </c>
      <c r="D17" s="258">
        <v>4758</v>
      </c>
      <c r="E17" s="258">
        <v>4467</v>
      </c>
      <c r="F17" s="258">
        <v>3</v>
      </c>
      <c r="G17" s="258">
        <v>0</v>
      </c>
      <c r="H17" s="258">
        <v>179</v>
      </c>
      <c r="I17" s="258">
        <v>191</v>
      </c>
      <c r="J17" s="294">
        <v>0</v>
      </c>
      <c r="K17" s="294">
        <v>1</v>
      </c>
    </row>
    <row r="18" spans="1:11" s="82" customFormat="1" ht="20.100000000000001" customHeight="1" x14ac:dyDescent="0.2">
      <c r="A18" s="141" t="s">
        <v>155</v>
      </c>
      <c r="B18" s="258">
        <v>6497</v>
      </c>
      <c r="C18" s="258">
        <v>8408</v>
      </c>
      <c r="D18" s="258">
        <v>6157</v>
      </c>
      <c r="E18" s="258">
        <v>7874</v>
      </c>
      <c r="F18" s="258">
        <v>1</v>
      </c>
      <c r="G18" s="258">
        <v>0</v>
      </c>
      <c r="H18" s="258">
        <v>337</v>
      </c>
      <c r="I18" s="258">
        <v>533</v>
      </c>
      <c r="J18" s="294">
        <v>2</v>
      </c>
      <c r="K18" s="294">
        <v>1</v>
      </c>
    </row>
    <row r="19" spans="1:11" s="82" customFormat="1" ht="20.100000000000001" customHeight="1" x14ac:dyDescent="0.2">
      <c r="A19" s="141" t="s">
        <v>109</v>
      </c>
      <c r="B19" s="258">
        <v>8512</v>
      </c>
      <c r="C19" s="258">
        <v>9805</v>
      </c>
      <c r="D19" s="258">
        <v>8154</v>
      </c>
      <c r="E19" s="258">
        <v>9425</v>
      </c>
      <c r="F19" s="258">
        <v>25</v>
      </c>
      <c r="G19" s="258">
        <v>10</v>
      </c>
      <c r="H19" s="258">
        <v>333</v>
      </c>
      <c r="I19" s="258">
        <v>370</v>
      </c>
      <c r="J19" s="294">
        <v>0</v>
      </c>
      <c r="K19" s="294">
        <v>0</v>
      </c>
    </row>
    <row r="20" spans="1:11" s="82" customFormat="1" ht="20.100000000000001" customHeight="1" x14ac:dyDescent="0.2">
      <c r="A20" s="141" t="s">
        <v>245</v>
      </c>
      <c r="B20" s="258">
        <v>20800</v>
      </c>
      <c r="C20" s="258">
        <v>23185</v>
      </c>
      <c r="D20" s="258">
        <v>19892</v>
      </c>
      <c r="E20" s="258">
        <v>21896</v>
      </c>
      <c r="F20" s="258">
        <v>29</v>
      </c>
      <c r="G20" s="258">
        <v>10</v>
      </c>
      <c r="H20" s="258">
        <v>830</v>
      </c>
      <c r="I20" s="258">
        <v>1236</v>
      </c>
      <c r="J20" s="294">
        <v>49</v>
      </c>
      <c r="K20" s="294">
        <v>43</v>
      </c>
    </row>
    <row r="21" spans="1:11" s="70" customFormat="1" ht="20.100000000000001" customHeight="1" x14ac:dyDescent="0.2">
      <c r="A21" s="151" t="s">
        <v>246</v>
      </c>
      <c r="B21" s="152">
        <v>737175</v>
      </c>
      <c r="C21" s="152">
        <v>844969</v>
      </c>
      <c r="D21" s="152">
        <v>703222</v>
      </c>
      <c r="E21" s="152">
        <v>807059</v>
      </c>
      <c r="F21" s="152">
        <v>6399</v>
      </c>
      <c r="G21" s="152">
        <v>5075</v>
      </c>
      <c r="H21" s="152">
        <v>26863</v>
      </c>
      <c r="I21" s="152">
        <v>29786</v>
      </c>
      <c r="J21" s="153">
        <v>691</v>
      </c>
      <c r="K21" s="153">
        <v>3049</v>
      </c>
    </row>
    <row r="22" spans="1:11" s="82" customFormat="1" ht="20.100000000000001" customHeight="1" x14ac:dyDescent="0.2">
      <c r="A22" s="141" t="s">
        <v>110</v>
      </c>
      <c r="B22" s="258">
        <v>67610</v>
      </c>
      <c r="C22" s="258">
        <v>78531</v>
      </c>
      <c r="D22" s="258">
        <v>61591</v>
      </c>
      <c r="E22" s="258">
        <v>72371</v>
      </c>
      <c r="F22" s="258">
        <v>1461</v>
      </c>
      <c r="G22" s="258">
        <v>685</v>
      </c>
      <c r="H22" s="258">
        <v>4384</v>
      </c>
      <c r="I22" s="258">
        <v>4684</v>
      </c>
      <c r="J22" s="294">
        <v>174</v>
      </c>
      <c r="K22" s="294">
        <v>791</v>
      </c>
    </row>
    <row r="23" spans="1:11" s="82" customFormat="1" ht="20.100000000000001" customHeight="1" x14ac:dyDescent="0.2">
      <c r="A23" s="141" t="s">
        <v>28</v>
      </c>
      <c r="B23" s="258">
        <v>592827</v>
      </c>
      <c r="C23" s="258">
        <v>656801</v>
      </c>
      <c r="D23" s="258">
        <v>568835</v>
      </c>
      <c r="E23" s="258">
        <v>631064</v>
      </c>
      <c r="F23" s="258">
        <v>4697</v>
      </c>
      <c r="G23" s="258">
        <v>4013</v>
      </c>
      <c r="H23" s="258">
        <v>18782</v>
      </c>
      <c r="I23" s="258">
        <v>19481</v>
      </c>
      <c r="J23" s="294">
        <v>513</v>
      </c>
      <c r="K23" s="294">
        <v>2243</v>
      </c>
    </row>
    <row r="24" spans="1:11" s="82" customFormat="1" ht="20.100000000000001" customHeight="1" x14ac:dyDescent="0.2">
      <c r="A24" s="141" t="s">
        <v>11</v>
      </c>
      <c r="B24" s="258">
        <v>76738</v>
      </c>
      <c r="C24" s="258">
        <v>109637</v>
      </c>
      <c r="D24" s="258">
        <v>72796</v>
      </c>
      <c r="E24" s="258">
        <v>103624</v>
      </c>
      <c r="F24" s="258">
        <v>241</v>
      </c>
      <c r="G24" s="258">
        <v>377</v>
      </c>
      <c r="H24" s="258">
        <v>3697</v>
      </c>
      <c r="I24" s="258">
        <v>5621</v>
      </c>
      <c r="J24" s="294">
        <v>4</v>
      </c>
      <c r="K24" s="294">
        <v>15</v>
      </c>
    </row>
    <row r="25" spans="1:11" s="70" customFormat="1" ht="20.100000000000001" customHeight="1" x14ac:dyDescent="0.2">
      <c r="A25" s="47" t="s">
        <v>247</v>
      </c>
      <c r="B25" s="152">
        <v>2936753</v>
      </c>
      <c r="C25" s="152">
        <v>3133629</v>
      </c>
      <c r="D25" s="152">
        <v>1450165</v>
      </c>
      <c r="E25" s="152">
        <v>1537721</v>
      </c>
      <c r="F25" s="152">
        <v>54907</v>
      </c>
      <c r="G25" s="152">
        <v>35440</v>
      </c>
      <c r="H25" s="152">
        <v>1391441</v>
      </c>
      <c r="I25" s="152">
        <v>1514263</v>
      </c>
      <c r="J25" s="153">
        <v>40240</v>
      </c>
      <c r="K25" s="153">
        <v>46205</v>
      </c>
    </row>
    <row r="26" spans="1:11" s="82" customFormat="1" ht="20.100000000000001" customHeight="1" x14ac:dyDescent="0.2">
      <c r="A26" s="141" t="s">
        <v>111</v>
      </c>
      <c r="B26" s="258">
        <v>1711491</v>
      </c>
      <c r="C26" s="258">
        <v>1743930</v>
      </c>
      <c r="D26" s="258">
        <v>761178</v>
      </c>
      <c r="E26" s="258">
        <v>734709</v>
      </c>
      <c r="F26" s="258">
        <v>49537</v>
      </c>
      <c r="G26" s="258">
        <v>32669</v>
      </c>
      <c r="H26" s="258">
        <v>876621</v>
      </c>
      <c r="I26" s="258">
        <v>939748</v>
      </c>
      <c r="J26" s="294">
        <v>24155</v>
      </c>
      <c r="K26" s="294">
        <v>36804</v>
      </c>
    </row>
    <row r="27" spans="1:11" s="82" customFormat="1" ht="20.100000000000001" customHeight="1" x14ac:dyDescent="0.2">
      <c r="A27" s="141" t="s">
        <v>112</v>
      </c>
      <c r="B27" s="258">
        <v>95028</v>
      </c>
      <c r="C27" s="258">
        <v>95300</v>
      </c>
      <c r="D27" s="258">
        <v>52747</v>
      </c>
      <c r="E27" s="258">
        <v>50242</v>
      </c>
      <c r="F27" s="258">
        <v>46</v>
      </c>
      <c r="G27" s="258">
        <v>27</v>
      </c>
      <c r="H27" s="258">
        <v>42193</v>
      </c>
      <c r="I27" s="258">
        <v>45002</v>
      </c>
      <c r="J27" s="294">
        <v>42</v>
      </c>
      <c r="K27" s="294">
        <v>29</v>
      </c>
    </row>
    <row r="28" spans="1:11" s="82" customFormat="1" ht="20.100000000000001" customHeight="1" x14ac:dyDescent="0.2">
      <c r="A28" s="141" t="s">
        <v>113</v>
      </c>
      <c r="B28" s="258">
        <v>268203</v>
      </c>
      <c r="C28" s="258">
        <v>336950</v>
      </c>
      <c r="D28" s="258">
        <v>236530</v>
      </c>
      <c r="E28" s="258">
        <v>278113</v>
      </c>
      <c r="F28" s="258">
        <v>907</v>
      </c>
      <c r="G28" s="258">
        <v>812</v>
      </c>
      <c r="H28" s="258">
        <v>30706</v>
      </c>
      <c r="I28" s="258">
        <v>57995</v>
      </c>
      <c r="J28" s="294">
        <v>60</v>
      </c>
      <c r="K28" s="294">
        <v>30</v>
      </c>
    </row>
    <row r="29" spans="1:11" s="82" customFormat="1" ht="20.100000000000001" customHeight="1" x14ac:dyDescent="0.2">
      <c r="A29" s="141" t="s">
        <v>114</v>
      </c>
      <c r="B29" s="258">
        <v>116461</v>
      </c>
      <c r="C29" s="258">
        <v>158886</v>
      </c>
      <c r="D29" s="258">
        <v>99615</v>
      </c>
      <c r="E29" s="258">
        <v>132271</v>
      </c>
      <c r="F29" s="258">
        <v>198</v>
      </c>
      <c r="G29" s="258">
        <v>288</v>
      </c>
      <c r="H29" s="258">
        <v>16613</v>
      </c>
      <c r="I29" s="258">
        <v>26284</v>
      </c>
      <c r="J29" s="294">
        <v>35</v>
      </c>
      <c r="K29" s="294">
        <v>43</v>
      </c>
    </row>
    <row r="30" spans="1:11" s="82" customFormat="1" ht="20.100000000000001" customHeight="1" x14ac:dyDescent="0.2">
      <c r="A30" s="141" t="s">
        <v>115</v>
      </c>
      <c r="B30" s="258">
        <v>29324</v>
      </c>
      <c r="C30" s="258">
        <v>42349</v>
      </c>
      <c r="D30" s="258">
        <v>26140</v>
      </c>
      <c r="E30" s="258">
        <v>37916</v>
      </c>
      <c r="F30" s="258">
        <v>20</v>
      </c>
      <c r="G30" s="258">
        <v>6</v>
      </c>
      <c r="H30" s="258">
        <v>3157</v>
      </c>
      <c r="I30" s="258">
        <v>4423</v>
      </c>
      <c r="J30" s="294">
        <v>7</v>
      </c>
      <c r="K30" s="294">
        <v>4</v>
      </c>
    </row>
    <row r="31" spans="1:11" s="82" customFormat="1" ht="20.100000000000001" customHeight="1" x14ac:dyDescent="0.2">
      <c r="A31" s="141" t="s">
        <v>116</v>
      </c>
      <c r="B31" s="258">
        <v>10175</v>
      </c>
      <c r="C31" s="258">
        <v>5113</v>
      </c>
      <c r="D31" s="258">
        <v>9</v>
      </c>
      <c r="E31" s="258">
        <v>4</v>
      </c>
      <c r="F31" s="258">
        <v>0</v>
      </c>
      <c r="G31" s="258">
        <v>0</v>
      </c>
      <c r="H31" s="258">
        <v>43</v>
      </c>
      <c r="I31" s="258">
        <v>5</v>
      </c>
      <c r="J31" s="294">
        <v>10123</v>
      </c>
      <c r="K31" s="294">
        <v>5104</v>
      </c>
    </row>
    <row r="32" spans="1:11" s="82" customFormat="1" ht="20.100000000000001" customHeight="1" x14ac:dyDescent="0.2">
      <c r="A32" s="141" t="s">
        <v>117</v>
      </c>
      <c r="B32" s="258">
        <v>268932</v>
      </c>
      <c r="C32" s="258">
        <v>293841</v>
      </c>
      <c r="D32" s="258">
        <v>45741</v>
      </c>
      <c r="E32" s="258">
        <v>41332</v>
      </c>
      <c r="F32" s="258">
        <v>89</v>
      </c>
      <c r="G32" s="258">
        <v>69</v>
      </c>
      <c r="H32" s="258">
        <v>220115</v>
      </c>
      <c r="I32" s="258">
        <v>248722</v>
      </c>
      <c r="J32" s="294">
        <v>2987</v>
      </c>
      <c r="K32" s="294">
        <v>3718</v>
      </c>
    </row>
    <row r="33" spans="1:11" s="82" customFormat="1" ht="20.100000000000001" customHeight="1" x14ac:dyDescent="0.2">
      <c r="A33" s="141" t="s">
        <v>118</v>
      </c>
      <c r="B33" s="258">
        <v>98602</v>
      </c>
      <c r="C33" s="258">
        <v>117230</v>
      </c>
      <c r="D33" s="258">
        <v>76754</v>
      </c>
      <c r="E33" s="258">
        <v>84291</v>
      </c>
      <c r="F33" s="258">
        <v>84</v>
      </c>
      <c r="G33" s="258">
        <v>43</v>
      </c>
      <c r="H33" s="258">
        <v>21503</v>
      </c>
      <c r="I33" s="258">
        <v>32612</v>
      </c>
      <c r="J33" s="294">
        <v>261</v>
      </c>
      <c r="K33" s="294">
        <v>284</v>
      </c>
    </row>
    <row r="34" spans="1:11" s="82" customFormat="1" ht="20.100000000000001" customHeight="1" x14ac:dyDescent="0.2">
      <c r="A34" s="141" t="s">
        <v>119</v>
      </c>
      <c r="B34" s="258">
        <v>4286</v>
      </c>
      <c r="C34" s="258">
        <v>4973</v>
      </c>
      <c r="D34" s="258">
        <v>481</v>
      </c>
      <c r="E34" s="258">
        <v>517</v>
      </c>
      <c r="F34" s="258">
        <v>0</v>
      </c>
      <c r="G34" s="258">
        <v>0</v>
      </c>
      <c r="H34" s="258">
        <v>1302</v>
      </c>
      <c r="I34" s="258">
        <v>4423</v>
      </c>
      <c r="J34" s="294">
        <v>2503</v>
      </c>
      <c r="K34" s="294">
        <v>33</v>
      </c>
    </row>
    <row r="35" spans="1:11" s="82" customFormat="1" ht="20.100000000000001" customHeight="1" x14ac:dyDescent="0.2">
      <c r="A35" s="141" t="s">
        <v>120</v>
      </c>
      <c r="B35" s="258">
        <v>3430</v>
      </c>
      <c r="C35" s="258">
        <v>3379</v>
      </c>
      <c r="D35" s="258">
        <v>3356</v>
      </c>
      <c r="E35" s="258">
        <v>3240</v>
      </c>
      <c r="F35" s="258">
        <v>0</v>
      </c>
      <c r="G35" s="258">
        <v>0</v>
      </c>
      <c r="H35" s="258">
        <v>31</v>
      </c>
      <c r="I35" s="258">
        <v>96</v>
      </c>
      <c r="J35" s="294">
        <v>43</v>
      </c>
      <c r="K35" s="294">
        <v>43</v>
      </c>
    </row>
    <row r="36" spans="1:11" s="82" customFormat="1" ht="20.100000000000001" customHeight="1" x14ac:dyDescent="0.2">
      <c r="A36" s="141" t="s">
        <v>121</v>
      </c>
      <c r="B36" s="258">
        <v>262512</v>
      </c>
      <c r="C36" s="258">
        <v>223508</v>
      </c>
      <c r="D36" s="258">
        <v>89438</v>
      </c>
      <c r="E36" s="258">
        <v>91621</v>
      </c>
      <c r="F36" s="258">
        <v>3790</v>
      </c>
      <c r="G36" s="258">
        <v>1419</v>
      </c>
      <c r="H36" s="258">
        <v>169260</v>
      </c>
      <c r="I36" s="258">
        <v>130464</v>
      </c>
      <c r="J36" s="294">
        <v>24</v>
      </c>
      <c r="K36" s="294">
        <v>4</v>
      </c>
    </row>
    <row r="37" spans="1:11" s="82" customFormat="1" ht="20.100000000000001" customHeight="1" x14ac:dyDescent="0.2">
      <c r="A37" s="141" t="s">
        <v>122</v>
      </c>
      <c r="B37" s="258">
        <v>68309</v>
      </c>
      <c r="C37" s="258">
        <v>108170</v>
      </c>
      <c r="D37" s="258">
        <v>58176</v>
      </c>
      <c r="E37" s="258">
        <v>83465</v>
      </c>
      <c r="F37" s="258">
        <v>236</v>
      </c>
      <c r="G37" s="258">
        <v>107</v>
      </c>
      <c r="H37" s="258">
        <v>9897</v>
      </c>
      <c r="I37" s="258">
        <v>24489</v>
      </c>
      <c r="J37" s="294">
        <v>0</v>
      </c>
      <c r="K37" s="294">
        <v>109</v>
      </c>
    </row>
    <row r="38" spans="1:11" s="70" customFormat="1" ht="20.100000000000001" customHeight="1" x14ac:dyDescent="0.2">
      <c r="A38" s="47" t="s">
        <v>248</v>
      </c>
      <c r="B38" s="152">
        <v>300998</v>
      </c>
      <c r="C38" s="152">
        <v>332585</v>
      </c>
      <c r="D38" s="152">
        <v>260634</v>
      </c>
      <c r="E38" s="152">
        <v>293710</v>
      </c>
      <c r="F38" s="152">
        <v>2004</v>
      </c>
      <c r="G38" s="152">
        <v>926</v>
      </c>
      <c r="H38" s="152">
        <v>38291</v>
      </c>
      <c r="I38" s="152">
        <v>37801</v>
      </c>
      <c r="J38" s="153">
        <v>69</v>
      </c>
      <c r="K38" s="153">
        <v>148</v>
      </c>
    </row>
    <row r="39" spans="1:11" s="82" customFormat="1" ht="20.100000000000001" customHeight="1" x14ac:dyDescent="0.2">
      <c r="A39" s="141" t="s">
        <v>9</v>
      </c>
      <c r="B39" s="258">
        <v>60140</v>
      </c>
      <c r="C39" s="258">
        <v>57502</v>
      </c>
      <c r="D39" s="258">
        <v>58126</v>
      </c>
      <c r="E39" s="258">
        <v>55362</v>
      </c>
      <c r="F39" s="258">
        <v>71</v>
      </c>
      <c r="G39" s="258">
        <v>47</v>
      </c>
      <c r="H39" s="258">
        <v>1939</v>
      </c>
      <c r="I39" s="258">
        <v>2082</v>
      </c>
      <c r="J39" s="294">
        <v>4</v>
      </c>
      <c r="K39" s="294">
        <v>11</v>
      </c>
    </row>
    <row r="40" spans="1:11" s="82" customFormat="1" ht="20.100000000000001" customHeight="1" x14ac:dyDescent="0.2">
      <c r="A40" s="141" t="s">
        <v>156</v>
      </c>
      <c r="B40" s="258">
        <v>22719</v>
      </c>
      <c r="C40" s="258">
        <v>25675</v>
      </c>
      <c r="D40" s="258">
        <v>21697</v>
      </c>
      <c r="E40" s="258">
        <v>24930</v>
      </c>
      <c r="F40" s="258">
        <v>267</v>
      </c>
      <c r="G40" s="258">
        <v>60</v>
      </c>
      <c r="H40" s="258">
        <v>736</v>
      </c>
      <c r="I40" s="258">
        <v>656</v>
      </c>
      <c r="J40" s="294">
        <v>19</v>
      </c>
      <c r="K40" s="294">
        <v>29</v>
      </c>
    </row>
    <row r="41" spans="1:11" s="82" customFormat="1" ht="20.100000000000001" customHeight="1" x14ac:dyDescent="0.2">
      <c r="A41" s="141" t="s">
        <v>139</v>
      </c>
      <c r="B41" s="258">
        <v>33128</v>
      </c>
      <c r="C41" s="258">
        <v>43340</v>
      </c>
      <c r="D41" s="258">
        <v>23163</v>
      </c>
      <c r="E41" s="258">
        <v>31173</v>
      </c>
      <c r="F41" s="258">
        <v>114</v>
      </c>
      <c r="G41" s="258">
        <v>45</v>
      </c>
      <c r="H41" s="258">
        <v>9846</v>
      </c>
      <c r="I41" s="258">
        <v>12102</v>
      </c>
      <c r="J41" s="294">
        <v>5</v>
      </c>
      <c r="K41" s="294">
        <v>20</v>
      </c>
    </row>
    <row r="42" spans="1:11" s="82" customFormat="1" ht="20.100000000000001" customHeight="1" x14ac:dyDescent="0.2">
      <c r="A42" s="141" t="s">
        <v>123</v>
      </c>
      <c r="B42" s="258">
        <v>87225</v>
      </c>
      <c r="C42" s="258">
        <v>84636</v>
      </c>
      <c r="D42" s="258">
        <v>71331</v>
      </c>
      <c r="E42" s="258">
        <v>73534</v>
      </c>
      <c r="F42" s="258">
        <v>934</v>
      </c>
      <c r="G42" s="258">
        <v>612</v>
      </c>
      <c r="H42" s="258">
        <v>14953</v>
      </c>
      <c r="I42" s="258">
        <v>10475</v>
      </c>
      <c r="J42" s="294">
        <v>7</v>
      </c>
      <c r="K42" s="294">
        <v>15</v>
      </c>
    </row>
    <row r="43" spans="1:11" s="82" customFormat="1" ht="20.100000000000001" customHeight="1" x14ac:dyDescent="0.2">
      <c r="A43" s="141" t="s">
        <v>124</v>
      </c>
      <c r="B43" s="258">
        <v>44339</v>
      </c>
      <c r="C43" s="258">
        <v>45522</v>
      </c>
      <c r="D43" s="258">
        <v>37023</v>
      </c>
      <c r="E43" s="258">
        <v>37137</v>
      </c>
      <c r="F43" s="258">
        <v>40</v>
      </c>
      <c r="G43" s="258">
        <v>10</v>
      </c>
      <c r="H43" s="258">
        <v>7257</v>
      </c>
      <c r="I43" s="258">
        <v>8364</v>
      </c>
      <c r="J43" s="294">
        <v>19</v>
      </c>
      <c r="K43" s="294">
        <v>11</v>
      </c>
    </row>
    <row r="44" spans="1:11" s="82" customFormat="1" ht="20.100000000000001" customHeight="1" x14ac:dyDescent="0.2">
      <c r="A44" s="141" t="s">
        <v>157</v>
      </c>
      <c r="B44" s="258">
        <v>53447</v>
      </c>
      <c r="C44" s="258">
        <v>75910</v>
      </c>
      <c r="D44" s="258">
        <v>49294</v>
      </c>
      <c r="E44" s="258">
        <v>71574</v>
      </c>
      <c r="F44" s="258">
        <v>578</v>
      </c>
      <c r="G44" s="258">
        <v>152</v>
      </c>
      <c r="H44" s="258">
        <v>3560</v>
      </c>
      <c r="I44" s="258">
        <v>4122</v>
      </c>
      <c r="J44" s="294">
        <v>15</v>
      </c>
      <c r="K44" s="294">
        <v>62</v>
      </c>
    </row>
    <row r="45" spans="1:11" s="70" customFormat="1" ht="20.100000000000001" customHeight="1" x14ac:dyDescent="0.2">
      <c r="A45" s="47" t="s">
        <v>249</v>
      </c>
      <c r="B45" s="152">
        <v>1636569</v>
      </c>
      <c r="C45" s="152">
        <v>1847834</v>
      </c>
      <c r="D45" s="152">
        <v>1470680</v>
      </c>
      <c r="E45" s="152">
        <v>1655538</v>
      </c>
      <c r="F45" s="152">
        <v>21901</v>
      </c>
      <c r="G45" s="152">
        <v>22679</v>
      </c>
      <c r="H45" s="152">
        <v>137763</v>
      </c>
      <c r="I45" s="152">
        <v>155116</v>
      </c>
      <c r="J45" s="153">
        <v>6225</v>
      </c>
      <c r="K45" s="153">
        <v>14501</v>
      </c>
    </row>
    <row r="46" spans="1:11" s="82" customFormat="1" ht="20.100000000000001" customHeight="1" x14ac:dyDescent="0.2">
      <c r="A46" s="141" t="s">
        <v>12</v>
      </c>
      <c r="B46" s="258">
        <v>236505</v>
      </c>
      <c r="C46" s="258">
        <v>265498</v>
      </c>
      <c r="D46" s="258">
        <v>202667</v>
      </c>
      <c r="E46" s="258">
        <v>231358</v>
      </c>
      <c r="F46" s="258">
        <v>5601</v>
      </c>
      <c r="G46" s="258">
        <v>6310</v>
      </c>
      <c r="H46" s="258">
        <v>24995</v>
      </c>
      <c r="I46" s="258">
        <v>26731</v>
      </c>
      <c r="J46" s="294">
        <v>3242</v>
      </c>
      <c r="K46" s="294">
        <v>1099</v>
      </c>
    </row>
    <row r="47" spans="1:11" s="82" customFormat="1" ht="20.100000000000001" customHeight="1" x14ac:dyDescent="0.2">
      <c r="A47" s="141" t="s">
        <v>13</v>
      </c>
      <c r="B47" s="258">
        <v>25929</v>
      </c>
      <c r="C47" s="258">
        <v>28532</v>
      </c>
      <c r="D47" s="258">
        <v>22456</v>
      </c>
      <c r="E47" s="258">
        <v>24761</v>
      </c>
      <c r="F47" s="258">
        <v>673</v>
      </c>
      <c r="G47" s="258">
        <v>636</v>
      </c>
      <c r="H47" s="258">
        <v>2695</v>
      </c>
      <c r="I47" s="258">
        <v>3077</v>
      </c>
      <c r="J47" s="294">
        <v>105</v>
      </c>
      <c r="K47" s="294">
        <v>58</v>
      </c>
    </row>
    <row r="48" spans="1:11" s="82" customFormat="1" ht="20.100000000000001" customHeight="1" x14ac:dyDescent="0.2">
      <c r="A48" s="141" t="s">
        <v>125</v>
      </c>
      <c r="B48" s="258">
        <v>33356</v>
      </c>
      <c r="C48" s="258">
        <v>42964</v>
      </c>
      <c r="D48" s="258">
        <v>29700</v>
      </c>
      <c r="E48" s="258">
        <v>39129</v>
      </c>
      <c r="F48" s="258">
        <v>456</v>
      </c>
      <c r="G48" s="258">
        <v>280</v>
      </c>
      <c r="H48" s="258">
        <v>3091</v>
      </c>
      <c r="I48" s="258">
        <v>3450</v>
      </c>
      <c r="J48" s="294">
        <v>109</v>
      </c>
      <c r="K48" s="294">
        <v>105</v>
      </c>
    </row>
    <row r="49" spans="1:11" s="82" customFormat="1" ht="20.100000000000001" customHeight="1" x14ac:dyDescent="0.2">
      <c r="A49" s="141" t="s">
        <v>126</v>
      </c>
      <c r="B49" s="258">
        <v>21261</v>
      </c>
      <c r="C49" s="258">
        <v>22743</v>
      </c>
      <c r="D49" s="258">
        <v>18161</v>
      </c>
      <c r="E49" s="258">
        <v>19643</v>
      </c>
      <c r="F49" s="258">
        <v>118</v>
      </c>
      <c r="G49" s="258">
        <v>201</v>
      </c>
      <c r="H49" s="258">
        <v>2955</v>
      </c>
      <c r="I49" s="258">
        <v>2885</v>
      </c>
      <c r="J49" s="294">
        <v>27</v>
      </c>
      <c r="K49" s="294">
        <v>14</v>
      </c>
    </row>
    <row r="50" spans="1:11" s="82" customFormat="1" ht="20.100000000000001" customHeight="1" x14ac:dyDescent="0.2">
      <c r="A50" s="141" t="s">
        <v>8</v>
      </c>
      <c r="B50" s="258">
        <v>169751</v>
      </c>
      <c r="C50" s="258">
        <v>166759</v>
      </c>
      <c r="D50" s="258">
        <v>151903</v>
      </c>
      <c r="E50" s="258">
        <v>145929</v>
      </c>
      <c r="F50" s="258">
        <v>1394</v>
      </c>
      <c r="G50" s="258">
        <v>1662</v>
      </c>
      <c r="H50" s="258">
        <v>16311</v>
      </c>
      <c r="I50" s="258">
        <v>19099</v>
      </c>
      <c r="J50" s="294">
        <v>143</v>
      </c>
      <c r="K50" s="294">
        <v>69</v>
      </c>
    </row>
    <row r="51" spans="1:11" s="82" customFormat="1" ht="20.100000000000001" customHeight="1" x14ac:dyDescent="0.2">
      <c r="A51" s="141" t="s">
        <v>127</v>
      </c>
      <c r="B51" s="258">
        <v>12258</v>
      </c>
      <c r="C51" s="258">
        <v>13413</v>
      </c>
      <c r="D51" s="258">
        <v>11272</v>
      </c>
      <c r="E51" s="258">
        <v>12411</v>
      </c>
      <c r="F51" s="258">
        <v>85</v>
      </c>
      <c r="G51" s="258">
        <v>73</v>
      </c>
      <c r="H51" s="258">
        <v>897</v>
      </c>
      <c r="I51" s="258">
        <v>923</v>
      </c>
      <c r="J51" s="294">
        <v>4</v>
      </c>
      <c r="K51" s="294">
        <v>6</v>
      </c>
    </row>
    <row r="52" spans="1:11" s="82" customFormat="1" ht="20.100000000000001" customHeight="1" x14ac:dyDescent="0.2">
      <c r="A52" s="141" t="s">
        <v>7</v>
      </c>
      <c r="B52" s="258">
        <v>224078</v>
      </c>
      <c r="C52" s="258">
        <v>282375</v>
      </c>
      <c r="D52" s="258">
        <v>202311</v>
      </c>
      <c r="E52" s="258">
        <v>246027</v>
      </c>
      <c r="F52" s="258">
        <v>2163</v>
      </c>
      <c r="G52" s="258">
        <v>2498</v>
      </c>
      <c r="H52" s="258">
        <v>18380</v>
      </c>
      <c r="I52" s="258">
        <v>21946</v>
      </c>
      <c r="J52" s="294">
        <v>1224</v>
      </c>
      <c r="K52" s="294">
        <v>11904</v>
      </c>
    </row>
    <row r="53" spans="1:11" s="82" customFormat="1" ht="20.100000000000001" customHeight="1" x14ac:dyDescent="0.2">
      <c r="A53" s="141" t="s">
        <v>128</v>
      </c>
      <c r="B53" s="258">
        <v>6304</v>
      </c>
      <c r="C53" s="258">
        <v>7849</v>
      </c>
      <c r="D53" s="258">
        <v>5767</v>
      </c>
      <c r="E53" s="258">
        <v>7358</v>
      </c>
      <c r="F53" s="258">
        <v>141</v>
      </c>
      <c r="G53" s="258">
        <v>42</v>
      </c>
      <c r="H53" s="258">
        <v>391</v>
      </c>
      <c r="I53" s="258">
        <v>443</v>
      </c>
      <c r="J53" s="294">
        <v>5</v>
      </c>
      <c r="K53" s="294">
        <v>6</v>
      </c>
    </row>
    <row r="54" spans="1:11" s="82" customFormat="1" ht="20.100000000000001" customHeight="1" x14ac:dyDescent="0.2">
      <c r="A54" s="141" t="s">
        <v>129</v>
      </c>
      <c r="B54" s="258">
        <v>69187</v>
      </c>
      <c r="C54" s="258">
        <v>81655</v>
      </c>
      <c r="D54" s="258">
        <v>61624</v>
      </c>
      <c r="E54" s="258">
        <v>73400</v>
      </c>
      <c r="F54" s="258">
        <v>1007</v>
      </c>
      <c r="G54" s="258">
        <v>975</v>
      </c>
      <c r="H54" s="258">
        <v>6347</v>
      </c>
      <c r="I54" s="258">
        <v>7031</v>
      </c>
      <c r="J54" s="294">
        <v>209</v>
      </c>
      <c r="K54" s="294">
        <v>249</v>
      </c>
    </row>
    <row r="55" spans="1:11" s="82" customFormat="1" ht="20.100000000000001" customHeight="1" x14ac:dyDescent="0.2">
      <c r="A55" s="141" t="s">
        <v>130</v>
      </c>
      <c r="B55" s="258">
        <v>5713</v>
      </c>
      <c r="C55" s="258">
        <v>6450</v>
      </c>
      <c r="D55" s="258">
        <v>5120</v>
      </c>
      <c r="E55" s="258">
        <v>5598</v>
      </c>
      <c r="F55" s="258">
        <v>38</v>
      </c>
      <c r="G55" s="258">
        <v>63</v>
      </c>
      <c r="H55" s="258">
        <v>540</v>
      </c>
      <c r="I55" s="258">
        <v>780</v>
      </c>
      <c r="J55" s="294">
        <v>15</v>
      </c>
      <c r="K55" s="294">
        <v>9</v>
      </c>
    </row>
    <row r="56" spans="1:11" s="82" customFormat="1" ht="20.100000000000001" customHeight="1" x14ac:dyDescent="0.2">
      <c r="A56" s="141" t="s">
        <v>131</v>
      </c>
      <c r="B56" s="258">
        <v>169732</v>
      </c>
      <c r="C56" s="258">
        <v>217003</v>
      </c>
      <c r="D56" s="258">
        <v>147107</v>
      </c>
      <c r="E56" s="258">
        <v>192907</v>
      </c>
      <c r="F56" s="258">
        <v>3442</v>
      </c>
      <c r="G56" s="258">
        <v>2096</v>
      </c>
      <c r="H56" s="258">
        <v>18896</v>
      </c>
      <c r="I56" s="258">
        <v>21512</v>
      </c>
      <c r="J56" s="294">
        <v>287</v>
      </c>
      <c r="K56" s="294">
        <v>488</v>
      </c>
    </row>
    <row r="57" spans="1:11" s="82" customFormat="1" ht="20.100000000000001" customHeight="1" x14ac:dyDescent="0.2">
      <c r="A57" s="141" t="s">
        <v>132</v>
      </c>
      <c r="B57" s="258">
        <v>19352</v>
      </c>
      <c r="C57" s="258">
        <v>19467</v>
      </c>
      <c r="D57" s="258">
        <v>16700</v>
      </c>
      <c r="E57" s="258">
        <v>16689</v>
      </c>
      <c r="F57" s="258">
        <v>114</v>
      </c>
      <c r="G57" s="258">
        <v>84</v>
      </c>
      <c r="H57" s="258">
        <v>2509</v>
      </c>
      <c r="I57" s="258">
        <v>2677</v>
      </c>
      <c r="J57" s="294">
        <v>29</v>
      </c>
      <c r="K57" s="294">
        <v>17</v>
      </c>
    </row>
    <row r="58" spans="1:11" s="82" customFormat="1" ht="20.100000000000001" customHeight="1" x14ac:dyDescent="0.2">
      <c r="A58" s="141" t="s">
        <v>10</v>
      </c>
      <c r="B58" s="258">
        <v>233243</v>
      </c>
      <c r="C58" s="258">
        <v>228734</v>
      </c>
      <c r="D58" s="258">
        <v>217424</v>
      </c>
      <c r="E58" s="258">
        <v>211128</v>
      </c>
      <c r="F58" s="258">
        <v>2559</v>
      </c>
      <c r="G58" s="258">
        <v>3397</v>
      </c>
      <c r="H58" s="258">
        <v>12854</v>
      </c>
      <c r="I58" s="258">
        <v>14122</v>
      </c>
      <c r="J58" s="294">
        <v>406</v>
      </c>
      <c r="K58" s="294">
        <v>87</v>
      </c>
    </row>
    <row r="59" spans="1:11" s="82" customFormat="1" ht="20.100000000000001" customHeight="1" x14ac:dyDescent="0.2">
      <c r="A59" s="141" t="s">
        <v>133</v>
      </c>
      <c r="B59" s="258">
        <v>28069</v>
      </c>
      <c r="C59" s="258">
        <v>33749</v>
      </c>
      <c r="D59" s="258">
        <v>26293</v>
      </c>
      <c r="E59" s="258">
        <v>32127</v>
      </c>
      <c r="F59" s="258">
        <v>189</v>
      </c>
      <c r="G59" s="258">
        <v>57</v>
      </c>
      <c r="H59" s="258">
        <v>1559</v>
      </c>
      <c r="I59" s="258">
        <v>1549</v>
      </c>
      <c r="J59" s="294">
        <v>28</v>
      </c>
      <c r="K59" s="294">
        <v>16</v>
      </c>
    </row>
    <row r="60" spans="1:11" s="82" customFormat="1" ht="20.100000000000001" customHeight="1" x14ac:dyDescent="0.2">
      <c r="A60" s="141" t="s">
        <v>134</v>
      </c>
      <c r="B60" s="258">
        <v>22727</v>
      </c>
      <c r="C60" s="258">
        <v>24068</v>
      </c>
      <c r="D60" s="258">
        <v>19830</v>
      </c>
      <c r="E60" s="258">
        <v>20621</v>
      </c>
      <c r="F60" s="258">
        <v>173</v>
      </c>
      <c r="G60" s="258">
        <v>113</v>
      </c>
      <c r="H60" s="258">
        <v>2711</v>
      </c>
      <c r="I60" s="258">
        <v>3311</v>
      </c>
      <c r="J60" s="294">
        <v>13</v>
      </c>
      <c r="K60" s="294">
        <v>23</v>
      </c>
    </row>
    <row r="61" spans="1:11" s="82" customFormat="1" ht="20.100000000000001" customHeight="1" x14ac:dyDescent="0.2">
      <c r="A61" s="141" t="s">
        <v>135</v>
      </c>
      <c r="B61" s="258">
        <v>168250</v>
      </c>
      <c r="C61" s="258">
        <v>170066</v>
      </c>
      <c r="D61" s="258">
        <v>165539</v>
      </c>
      <c r="E61" s="258">
        <v>167360</v>
      </c>
      <c r="F61" s="258">
        <v>606</v>
      </c>
      <c r="G61" s="258">
        <v>407</v>
      </c>
      <c r="H61" s="258">
        <v>2028</v>
      </c>
      <c r="I61" s="258">
        <v>2213</v>
      </c>
      <c r="J61" s="294">
        <v>77</v>
      </c>
      <c r="K61" s="294">
        <v>86</v>
      </c>
    </row>
    <row r="62" spans="1:11" s="82" customFormat="1" ht="20.100000000000001" customHeight="1" x14ac:dyDescent="0.2">
      <c r="A62" s="141" t="s">
        <v>158</v>
      </c>
      <c r="B62" s="258">
        <v>8066</v>
      </c>
      <c r="C62" s="258">
        <v>8529</v>
      </c>
      <c r="D62" s="258">
        <v>6963</v>
      </c>
      <c r="E62" s="258">
        <v>7231</v>
      </c>
      <c r="F62" s="258">
        <v>45</v>
      </c>
      <c r="G62" s="258">
        <v>32</v>
      </c>
      <c r="H62" s="258">
        <v>1048</v>
      </c>
      <c r="I62" s="258">
        <v>1262</v>
      </c>
      <c r="J62" s="294">
        <v>10</v>
      </c>
      <c r="K62" s="294">
        <v>4</v>
      </c>
    </row>
    <row r="63" spans="1:11" s="82" customFormat="1" ht="20.100000000000001" customHeight="1" x14ac:dyDescent="0.2">
      <c r="A63" s="141" t="s">
        <v>146</v>
      </c>
      <c r="B63" s="258">
        <v>25538</v>
      </c>
      <c r="C63" s="258">
        <v>36969</v>
      </c>
      <c r="D63" s="258">
        <v>21476</v>
      </c>
      <c r="E63" s="258">
        <v>32119</v>
      </c>
      <c r="F63" s="258">
        <v>356</v>
      </c>
      <c r="G63" s="258">
        <v>221</v>
      </c>
      <c r="H63" s="258">
        <v>3691</v>
      </c>
      <c r="I63" s="258">
        <v>4625</v>
      </c>
      <c r="J63" s="294">
        <v>15</v>
      </c>
      <c r="K63" s="294">
        <v>4</v>
      </c>
    </row>
    <row r="64" spans="1:11" s="82" customFormat="1" ht="20.100000000000001" customHeight="1" x14ac:dyDescent="0.2">
      <c r="A64" s="141" t="s">
        <v>136</v>
      </c>
      <c r="B64" s="258">
        <v>33461</v>
      </c>
      <c r="C64" s="258">
        <v>42214</v>
      </c>
      <c r="D64" s="258">
        <v>30049</v>
      </c>
      <c r="E64" s="258">
        <v>38877</v>
      </c>
      <c r="F64" s="258">
        <v>209</v>
      </c>
      <c r="G64" s="258">
        <v>142</v>
      </c>
      <c r="H64" s="258">
        <v>3170</v>
      </c>
      <c r="I64" s="258">
        <v>3181</v>
      </c>
      <c r="J64" s="294">
        <v>33</v>
      </c>
      <c r="K64" s="294">
        <v>14</v>
      </c>
    </row>
    <row r="65" spans="1:11" s="82" customFormat="1" ht="20.100000000000001" customHeight="1" x14ac:dyDescent="0.2">
      <c r="A65" s="141" t="s">
        <v>137</v>
      </c>
      <c r="B65" s="258">
        <v>68390</v>
      </c>
      <c r="C65" s="258">
        <v>80277</v>
      </c>
      <c r="D65" s="258">
        <v>59078</v>
      </c>
      <c r="E65" s="258">
        <v>70068</v>
      </c>
      <c r="F65" s="258">
        <v>1906</v>
      </c>
      <c r="G65" s="258">
        <v>1843</v>
      </c>
      <c r="H65" s="258">
        <v>7240</v>
      </c>
      <c r="I65" s="258">
        <v>8217</v>
      </c>
      <c r="J65" s="294">
        <v>166</v>
      </c>
      <c r="K65" s="294">
        <v>149</v>
      </c>
    </row>
    <row r="66" spans="1:11" s="82" customFormat="1" ht="20.100000000000001" customHeight="1" x14ac:dyDescent="0.2">
      <c r="A66" s="141" t="s">
        <v>159</v>
      </c>
      <c r="B66" s="258">
        <v>55399</v>
      </c>
      <c r="C66" s="258">
        <v>68520</v>
      </c>
      <c r="D66" s="258">
        <v>49240</v>
      </c>
      <c r="E66" s="258">
        <v>60797</v>
      </c>
      <c r="F66" s="258">
        <v>626</v>
      </c>
      <c r="G66" s="258">
        <v>1547</v>
      </c>
      <c r="H66" s="258">
        <v>5455</v>
      </c>
      <c r="I66" s="258">
        <v>6082</v>
      </c>
      <c r="J66" s="294">
        <v>78</v>
      </c>
      <c r="K66" s="294">
        <v>94</v>
      </c>
    </row>
    <row r="67" spans="1:11" s="70" customFormat="1" ht="20.100000000000001" customHeight="1" x14ac:dyDescent="0.2">
      <c r="A67" s="47" t="s">
        <v>250</v>
      </c>
      <c r="B67" s="152">
        <v>54281</v>
      </c>
      <c r="C67" s="152">
        <v>80447</v>
      </c>
      <c r="D67" s="152">
        <v>39485</v>
      </c>
      <c r="E67" s="152">
        <v>62903</v>
      </c>
      <c r="F67" s="152">
        <v>1687</v>
      </c>
      <c r="G67" s="152">
        <v>1267</v>
      </c>
      <c r="H67" s="152">
        <v>12985</v>
      </c>
      <c r="I67" s="152">
        <v>16122</v>
      </c>
      <c r="J67" s="153">
        <v>124</v>
      </c>
      <c r="K67" s="153">
        <v>155</v>
      </c>
    </row>
    <row r="68" spans="1:11" s="82" customFormat="1" ht="20.100000000000001" customHeight="1" x14ac:dyDescent="0.2">
      <c r="A68" s="141" t="s">
        <v>29</v>
      </c>
      <c r="B68" s="258">
        <v>45079</v>
      </c>
      <c r="C68" s="258">
        <v>67389</v>
      </c>
      <c r="D68" s="258">
        <v>32636</v>
      </c>
      <c r="E68" s="258">
        <v>52772</v>
      </c>
      <c r="F68" s="258">
        <v>1496</v>
      </c>
      <c r="G68" s="258">
        <v>1251</v>
      </c>
      <c r="H68" s="258">
        <v>10836</v>
      </c>
      <c r="I68" s="258">
        <v>13236</v>
      </c>
      <c r="J68" s="294">
        <v>111</v>
      </c>
      <c r="K68" s="294">
        <v>130</v>
      </c>
    </row>
    <row r="69" spans="1:11" s="82" customFormat="1" ht="20.100000000000001" customHeight="1" x14ac:dyDescent="0.2">
      <c r="A69" s="141" t="s">
        <v>138</v>
      </c>
      <c r="B69" s="258">
        <v>8873</v>
      </c>
      <c r="C69" s="258">
        <v>12760</v>
      </c>
      <c r="D69" s="258">
        <v>6568</v>
      </c>
      <c r="E69" s="258">
        <v>9892</v>
      </c>
      <c r="F69" s="258">
        <v>185</v>
      </c>
      <c r="G69" s="258">
        <v>16</v>
      </c>
      <c r="H69" s="258">
        <v>2107</v>
      </c>
      <c r="I69" s="258">
        <v>2827</v>
      </c>
      <c r="J69" s="294">
        <v>13</v>
      </c>
      <c r="K69" s="294">
        <v>25</v>
      </c>
    </row>
    <row r="70" spans="1:11" s="82" customFormat="1" ht="20.100000000000001" customHeight="1" x14ac:dyDescent="0.2">
      <c r="A70" s="141" t="s">
        <v>176</v>
      </c>
      <c r="B70" s="258">
        <v>329</v>
      </c>
      <c r="C70" s="258">
        <v>298</v>
      </c>
      <c r="D70" s="258">
        <v>281</v>
      </c>
      <c r="E70" s="258">
        <v>239</v>
      </c>
      <c r="F70" s="258">
        <v>6</v>
      </c>
      <c r="G70" s="258">
        <v>0</v>
      </c>
      <c r="H70" s="258">
        <v>42</v>
      </c>
      <c r="I70" s="258">
        <v>59</v>
      </c>
      <c r="J70" s="294">
        <v>0</v>
      </c>
      <c r="K70" s="294">
        <v>0</v>
      </c>
    </row>
    <row r="71" spans="1:11" s="70" customFormat="1" ht="20.100000000000001" customHeight="1" thickBot="1" x14ac:dyDescent="0.25">
      <c r="A71" s="50" t="s">
        <v>251</v>
      </c>
      <c r="B71" s="154">
        <v>214</v>
      </c>
      <c r="C71" s="154">
        <v>168</v>
      </c>
      <c r="D71" s="154">
        <v>196</v>
      </c>
      <c r="E71" s="154">
        <v>155</v>
      </c>
      <c r="F71" s="154">
        <v>1</v>
      </c>
      <c r="G71" s="154">
        <v>0</v>
      </c>
      <c r="H71" s="154">
        <v>16</v>
      </c>
      <c r="I71" s="154">
        <v>13</v>
      </c>
      <c r="J71" s="155">
        <v>1</v>
      </c>
      <c r="K71" s="155">
        <v>0</v>
      </c>
    </row>
    <row r="72" spans="1:11" s="137" customFormat="1" ht="15" customHeight="1" x14ac:dyDescent="0.2">
      <c r="A72" s="283" t="s">
        <v>252</v>
      </c>
      <c r="B72" s="135"/>
      <c r="C72" s="135"/>
      <c r="D72" s="135"/>
      <c r="E72" s="135"/>
      <c r="F72" s="135"/>
      <c r="G72" s="136"/>
    </row>
    <row r="73" spans="1:11" s="137" customFormat="1" ht="15" customHeight="1" x14ac:dyDescent="0.2">
      <c r="A73" s="135"/>
      <c r="B73" s="135"/>
      <c r="C73" s="135"/>
      <c r="D73" s="135"/>
      <c r="E73" s="135"/>
      <c r="F73" s="135"/>
      <c r="G73" s="136"/>
    </row>
    <row r="74" spans="1:11" s="137" customFormat="1" ht="15" customHeight="1" x14ac:dyDescent="0.2">
      <c r="A74" s="135"/>
      <c r="B74" s="135"/>
      <c r="C74" s="135"/>
      <c r="D74" s="138"/>
      <c r="E74" s="138"/>
      <c r="F74" s="135"/>
      <c r="G74" s="136"/>
    </row>
  </sheetData>
  <mergeCells count="9">
    <mergeCell ref="J1:K1"/>
    <mergeCell ref="B4:K4"/>
    <mergeCell ref="B5:C6"/>
    <mergeCell ref="D5:K5"/>
    <mergeCell ref="A4:A7"/>
    <mergeCell ref="D6:E6"/>
    <mergeCell ref="F6:G6"/>
    <mergeCell ref="H6:I6"/>
    <mergeCell ref="J6:K6"/>
  </mergeCells>
  <phoneticPr fontId="0" type="noConversion"/>
  <hyperlinks>
    <hyperlink ref="J1" location="Sumário!A1" display="Sumário"/>
    <hyperlink ref="J1:K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FFFF00"/>
  </sheetPr>
  <dimension ref="A1:GV43"/>
  <sheetViews>
    <sheetView showGridLines="0" zoomScaleNormal="100" zoomScaleSheetLayoutView="100" workbookViewId="0"/>
  </sheetViews>
  <sheetFormatPr defaultColWidth="11.42578125" defaultRowHeight="24" customHeight="1" x14ac:dyDescent="0.2"/>
  <cols>
    <col min="1" max="1" width="23.5703125" style="98" customWidth="1"/>
    <col min="2" max="2" width="11.7109375" style="98" customWidth="1"/>
    <col min="3" max="3" width="10.7109375" style="98" customWidth="1"/>
    <col min="4" max="4" width="7.7109375" style="98" customWidth="1"/>
    <col min="5" max="5" width="11.7109375" style="98" customWidth="1"/>
    <col min="6" max="6" width="10.7109375" style="98" customWidth="1"/>
    <col min="7" max="7" width="7.7109375" style="98" customWidth="1"/>
    <col min="8" max="8" width="11.7109375" style="98" customWidth="1"/>
    <col min="9" max="9" width="10.7109375" style="98" customWidth="1"/>
    <col min="10" max="10" width="7.7109375" style="98" customWidth="1"/>
    <col min="11" max="11" width="11.7109375" style="98" customWidth="1"/>
    <col min="12" max="12" width="10.7109375" style="98" customWidth="1"/>
    <col min="13" max="13" width="7.7109375" style="98" customWidth="1"/>
    <col min="14" max="14" width="11.7109375" style="98" customWidth="1"/>
    <col min="15" max="15" width="10.7109375" style="98" customWidth="1"/>
    <col min="16" max="16" width="7.7109375" style="98" customWidth="1"/>
    <col min="17" max="17" width="11.42578125" style="1"/>
    <col min="18" max="16384" width="11.42578125" style="98"/>
  </cols>
  <sheetData>
    <row r="1" spans="1:204" s="114" customFormat="1" ht="45" customHeight="1" x14ac:dyDescent="0.2">
      <c r="A1" s="113" t="s">
        <v>43</v>
      </c>
      <c r="E1" s="115"/>
      <c r="J1" s="505"/>
      <c r="K1" s="505"/>
      <c r="O1" s="482" t="s">
        <v>209</v>
      </c>
      <c r="P1" s="482"/>
    </row>
    <row r="2" spans="1:204" s="118" customFormat="1" ht="24.95" customHeight="1" x14ac:dyDescent="0.25">
      <c r="A2" s="117" t="s">
        <v>152</v>
      </c>
      <c r="B2" s="117"/>
      <c r="C2" s="117"/>
      <c r="D2" s="117"/>
      <c r="E2" s="117"/>
    </row>
    <row r="3" spans="1:204" s="118" customFormat="1" ht="24.95" customHeight="1" thickBot="1" x14ac:dyDescent="0.3">
      <c r="A3" s="351" t="s">
        <v>282</v>
      </c>
      <c r="B3" s="119"/>
      <c r="C3" s="119"/>
      <c r="D3" s="119"/>
      <c r="E3" s="119"/>
    </row>
    <row r="4" spans="1:204" s="16" customFormat="1" ht="24.95" customHeight="1" x14ac:dyDescent="0.2">
      <c r="A4" s="478" t="s">
        <v>140</v>
      </c>
      <c r="B4" s="502" t="s">
        <v>98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48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</row>
    <row r="5" spans="1:204" s="16" customFormat="1" ht="24.95" customHeight="1" x14ac:dyDescent="0.2">
      <c r="A5" s="479"/>
      <c r="B5" s="504">
        <v>2010</v>
      </c>
      <c r="C5" s="506"/>
      <c r="D5" s="484"/>
      <c r="E5" s="504">
        <v>2011</v>
      </c>
      <c r="F5" s="506"/>
      <c r="G5" s="484"/>
      <c r="H5" s="504">
        <v>2012</v>
      </c>
      <c r="I5" s="506"/>
      <c r="J5" s="484"/>
      <c r="K5" s="504">
        <v>2013</v>
      </c>
      <c r="L5" s="506"/>
      <c r="M5" s="484"/>
      <c r="N5" s="504">
        <v>2014</v>
      </c>
      <c r="O5" s="506"/>
      <c r="P5" s="484"/>
    </row>
    <row r="6" spans="1:204" s="16" customFormat="1" ht="50.1" customHeight="1" x14ac:dyDescent="0.2">
      <c r="A6" s="479"/>
      <c r="B6" s="349" t="s">
        <v>1</v>
      </c>
      <c r="C6" s="157" t="s">
        <v>206</v>
      </c>
      <c r="D6" s="157" t="s">
        <v>141</v>
      </c>
      <c r="E6" s="349" t="s">
        <v>1</v>
      </c>
      <c r="F6" s="157" t="s">
        <v>206</v>
      </c>
      <c r="G6" s="157" t="s">
        <v>141</v>
      </c>
      <c r="H6" s="349" t="s">
        <v>1</v>
      </c>
      <c r="I6" s="157" t="s">
        <v>206</v>
      </c>
      <c r="J6" s="157" t="s">
        <v>141</v>
      </c>
      <c r="K6" s="349" t="s">
        <v>1</v>
      </c>
      <c r="L6" s="157" t="s">
        <v>206</v>
      </c>
      <c r="M6" s="157" t="s">
        <v>141</v>
      </c>
      <c r="N6" s="341" t="s">
        <v>1</v>
      </c>
      <c r="O6" s="157" t="s">
        <v>206</v>
      </c>
      <c r="P6" s="157" t="s">
        <v>141</v>
      </c>
    </row>
    <row r="7" spans="1:204" s="16" customFormat="1" ht="24.95" customHeight="1" x14ac:dyDescent="0.2">
      <c r="A7" s="47" t="s">
        <v>1</v>
      </c>
      <c r="B7" s="158">
        <v>5161379</v>
      </c>
      <c r="C7" s="371">
        <v>100</v>
      </c>
      <c r="D7" s="372"/>
      <c r="E7" s="158">
        <v>5433354</v>
      </c>
      <c r="F7" s="371">
        <v>100</v>
      </c>
      <c r="G7" s="159"/>
      <c r="H7" s="158">
        <v>5676843</v>
      </c>
      <c r="I7" s="371">
        <v>100</v>
      </c>
      <c r="J7" s="159"/>
      <c r="K7" s="158">
        <v>5813342</v>
      </c>
      <c r="L7" s="371">
        <v>100</v>
      </c>
      <c r="M7" s="295"/>
      <c r="N7" s="158">
        <v>6429852</v>
      </c>
      <c r="O7" s="371">
        <v>100</v>
      </c>
      <c r="P7" s="295"/>
    </row>
    <row r="8" spans="1:204" s="16" customFormat="1" ht="24.95" customHeight="1" x14ac:dyDescent="0.2">
      <c r="A8" s="141" t="s">
        <v>111</v>
      </c>
      <c r="B8" s="160">
        <v>1399592</v>
      </c>
      <c r="C8" s="161">
        <v>27.116629102416233</v>
      </c>
      <c r="D8" s="353">
        <v>1</v>
      </c>
      <c r="E8" s="166">
        <v>1593774.9999999993</v>
      </c>
      <c r="F8" s="167">
        <v>29.333170634565668</v>
      </c>
      <c r="G8" s="355">
        <v>1</v>
      </c>
      <c r="H8" s="160">
        <v>1671604.0000000005</v>
      </c>
      <c r="I8" s="161">
        <v>29.446014272369354</v>
      </c>
      <c r="J8" s="353">
        <v>1</v>
      </c>
      <c r="K8" s="296">
        <v>1711491</v>
      </c>
      <c r="L8" s="167">
        <v>29.440741659444775</v>
      </c>
      <c r="M8" s="358">
        <v>1</v>
      </c>
      <c r="N8" s="296">
        <v>1743930.4</v>
      </c>
      <c r="O8" s="167">
        <v>27.122403439457081</v>
      </c>
      <c r="P8" s="358">
        <v>1</v>
      </c>
    </row>
    <row r="9" spans="1:204" s="16" customFormat="1" ht="24.95" customHeight="1" x14ac:dyDescent="0.2">
      <c r="A9" s="141" t="s">
        <v>28</v>
      </c>
      <c r="B9" s="160">
        <v>641377</v>
      </c>
      <c r="C9" s="161">
        <v>12.426465872783224</v>
      </c>
      <c r="D9" s="353">
        <v>2</v>
      </c>
      <c r="E9" s="166">
        <v>594946.99999999977</v>
      </c>
      <c r="F9" s="167">
        <v>10.949903135337763</v>
      </c>
      <c r="G9" s="355">
        <v>2</v>
      </c>
      <c r="H9" s="160">
        <v>586462.99999999977</v>
      </c>
      <c r="I9" s="161">
        <v>10.330794774489972</v>
      </c>
      <c r="J9" s="353">
        <v>2</v>
      </c>
      <c r="K9" s="296">
        <v>592827</v>
      </c>
      <c r="L9" s="167">
        <v>10.197696952974725</v>
      </c>
      <c r="M9" s="358">
        <v>2</v>
      </c>
      <c r="N9" s="296">
        <v>656801</v>
      </c>
      <c r="O9" s="167">
        <v>10.214869642411676</v>
      </c>
      <c r="P9" s="358">
        <v>2</v>
      </c>
    </row>
    <row r="10" spans="1:204" s="16" customFormat="1" ht="24.95" customHeight="1" x14ac:dyDescent="0.2">
      <c r="A10" s="141" t="s">
        <v>12</v>
      </c>
      <c r="B10" s="160">
        <v>200724</v>
      </c>
      <c r="C10" s="161">
        <v>3.8889606827942687</v>
      </c>
      <c r="D10" s="353">
        <v>6</v>
      </c>
      <c r="E10" s="166">
        <v>217200.00000000023</v>
      </c>
      <c r="F10" s="167">
        <v>3.9975308069380393</v>
      </c>
      <c r="G10" s="355">
        <v>6</v>
      </c>
      <c r="H10" s="160">
        <v>250586.0000000002</v>
      </c>
      <c r="I10" s="161">
        <v>4.4141787962076844</v>
      </c>
      <c r="J10" s="353">
        <v>5</v>
      </c>
      <c r="K10" s="296">
        <v>268203</v>
      </c>
      <c r="L10" s="167">
        <v>4.6135768375574671</v>
      </c>
      <c r="M10" s="358">
        <v>4</v>
      </c>
      <c r="N10" s="296">
        <v>336950</v>
      </c>
      <c r="O10" s="167">
        <v>5.240400556653559</v>
      </c>
      <c r="P10" s="358">
        <v>3</v>
      </c>
    </row>
    <row r="11" spans="1:204" s="16" customFormat="1" ht="24.95" customHeight="1" x14ac:dyDescent="0.2">
      <c r="A11" s="141" t="s">
        <v>121</v>
      </c>
      <c r="B11" s="160">
        <v>194340</v>
      </c>
      <c r="C11" s="161">
        <v>3.7652728079065696</v>
      </c>
      <c r="D11" s="353">
        <v>8</v>
      </c>
      <c r="E11" s="166">
        <v>192730.00000000009</v>
      </c>
      <c r="F11" s="167">
        <v>3.5471644218285809</v>
      </c>
      <c r="G11" s="355">
        <v>8</v>
      </c>
      <c r="H11" s="160">
        <v>246401.00000000003</v>
      </c>
      <c r="I11" s="161">
        <v>4.3404582441332273</v>
      </c>
      <c r="J11" s="353">
        <v>6</v>
      </c>
      <c r="K11" s="296">
        <v>268932</v>
      </c>
      <c r="L11" s="167">
        <v>4.6261169564770146</v>
      </c>
      <c r="M11" s="358">
        <v>3</v>
      </c>
      <c r="N11" s="296">
        <v>293841</v>
      </c>
      <c r="O11" s="167">
        <v>4.5699496660265275</v>
      </c>
      <c r="P11" s="358">
        <v>4</v>
      </c>
    </row>
    <row r="12" spans="1:204" s="16" customFormat="1" ht="24.95" customHeight="1" x14ac:dyDescent="0.2">
      <c r="A12" s="141" t="s">
        <v>113</v>
      </c>
      <c r="B12" s="160">
        <v>199719</v>
      </c>
      <c r="C12" s="161">
        <v>3.8694891423396731</v>
      </c>
      <c r="D12" s="353">
        <v>7</v>
      </c>
      <c r="E12" s="166">
        <v>207889.99999999968</v>
      </c>
      <c r="F12" s="167">
        <v>3.8261817654435855</v>
      </c>
      <c r="G12" s="355">
        <v>7</v>
      </c>
      <c r="H12" s="160">
        <v>218626.00000000029</v>
      </c>
      <c r="I12" s="161">
        <v>3.8511898250488925</v>
      </c>
      <c r="J12" s="353">
        <v>8</v>
      </c>
      <c r="K12" s="296">
        <v>224078</v>
      </c>
      <c r="L12" s="167">
        <v>3.8545470058358857</v>
      </c>
      <c r="M12" s="358">
        <v>8</v>
      </c>
      <c r="N12" s="296">
        <v>282375</v>
      </c>
      <c r="O12" s="167">
        <v>4.3916251882624984</v>
      </c>
      <c r="P12" s="358">
        <v>5</v>
      </c>
    </row>
    <row r="13" spans="1:204" s="16" customFormat="1" ht="24.95" customHeight="1" x14ac:dyDescent="0.2">
      <c r="A13" s="141" t="s">
        <v>117</v>
      </c>
      <c r="B13" s="160">
        <v>226630</v>
      </c>
      <c r="C13" s="161">
        <v>4.3908808091790972</v>
      </c>
      <c r="D13" s="353">
        <v>5</v>
      </c>
      <c r="E13" s="166">
        <v>241738.99999999994</v>
      </c>
      <c r="F13" s="167">
        <v>4.4491671258673735</v>
      </c>
      <c r="G13" s="355">
        <v>4</v>
      </c>
      <c r="H13" s="160">
        <v>258436.99999999988</v>
      </c>
      <c r="I13" s="161">
        <v>4.5524774949738767</v>
      </c>
      <c r="J13" s="353">
        <v>3</v>
      </c>
      <c r="K13" s="296">
        <v>236505</v>
      </c>
      <c r="L13" s="167">
        <v>4.0683138889815877</v>
      </c>
      <c r="M13" s="358">
        <v>6</v>
      </c>
      <c r="N13" s="296">
        <v>265498</v>
      </c>
      <c r="O13" s="167">
        <v>4.1291463629333922</v>
      </c>
      <c r="P13" s="358">
        <v>6</v>
      </c>
    </row>
    <row r="14" spans="1:204" s="16" customFormat="1" ht="24.95" customHeight="1" x14ac:dyDescent="0.2">
      <c r="A14" s="141" t="s">
        <v>10</v>
      </c>
      <c r="B14" s="160">
        <v>245491</v>
      </c>
      <c r="C14" s="161">
        <v>4.7563064057105668</v>
      </c>
      <c r="D14" s="353">
        <v>3</v>
      </c>
      <c r="E14" s="166">
        <v>229484.00000000012</v>
      </c>
      <c r="F14" s="167">
        <v>4.2236158365532619</v>
      </c>
      <c r="G14" s="355">
        <v>5</v>
      </c>
      <c r="H14" s="160">
        <v>230113.99999999985</v>
      </c>
      <c r="I14" s="161">
        <v>4.0535558231925712</v>
      </c>
      <c r="J14" s="353">
        <v>7</v>
      </c>
      <c r="K14" s="296">
        <v>233243</v>
      </c>
      <c r="L14" s="167">
        <v>4.0122015873141477</v>
      </c>
      <c r="M14" s="358">
        <v>7</v>
      </c>
      <c r="N14" s="296">
        <v>228734</v>
      </c>
      <c r="O14" s="167">
        <v>3.55737581518206</v>
      </c>
      <c r="P14" s="358">
        <v>7</v>
      </c>
    </row>
    <row r="15" spans="1:204" s="16" customFormat="1" ht="24.95" customHeight="1" x14ac:dyDescent="0.2">
      <c r="A15" s="141" t="s">
        <v>7</v>
      </c>
      <c r="B15" s="160">
        <v>228545</v>
      </c>
      <c r="C15" s="161">
        <v>4.4279832967119832</v>
      </c>
      <c r="D15" s="353">
        <v>4</v>
      </c>
      <c r="E15" s="166">
        <v>261203.99999999991</v>
      </c>
      <c r="F15" s="167">
        <v>4.8074172969403408</v>
      </c>
      <c r="G15" s="355">
        <v>3</v>
      </c>
      <c r="H15" s="160">
        <v>253864.00000000015</v>
      </c>
      <c r="I15" s="161">
        <v>4.4719221581431814</v>
      </c>
      <c r="J15" s="353">
        <v>4</v>
      </c>
      <c r="K15" s="296">
        <v>262512</v>
      </c>
      <c r="L15" s="167">
        <v>4.5156813413007528</v>
      </c>
      <c r="M15" s="358">
        <v>5</v>
      </c>
      <c r="N15" s="296">
        <v>223508</v>
      </c>
      <c r="O15" s="167">
        <v>3.4760986722555982</v>
      </c>
      <c r="P15" s="358">
        <v>8</v>
      </c>
    </row>
    <row r="16" spans="1:204" s="16" customFormat="1" ht="24.95" customHeight="1" x14ac:dyDescent="0.2">
      <c r="A16" s="141" t="s">
        <v>8</v>
      </c>
      <c r="B16" s="160">
        <v>167355</v>
      </c>
      <c r="C16" s="161">
        <v>3.2424474157003393</v>
      </c>
      <c r="D16" s="353">
        <v>11</v>
      </c>
      <c r="E16" s="166">
        <v>149563.99999999985</v>
      </c>
      <c r="F16" s="167">
        <v>2.7527011860445656</v>
      </c>
      <c r="G16" s="355">
        <v>11</v>
      </c>
      <c r="H16" s="160">
        <v>155548.00000000023</v>
      </c>
      <c r="I16" s="161">
        <v>2.740044070269342</v>
      </c>
      <c r="J16" s="353">
        <v>11</v>
      </c>
      <c r="K16" s="296">
        <v>169732</v>
      </c>
      <c r="L16" s="167">
        <v>2.9196974821023778</v>
      </c>
      <c r="M16" s="358">
        <v>10</v>
      </c>
      <c r="N16" s="296">
        <v>217003</v>
      </c>
      <c r="O16" s="167">
        <v>3.3749299361789351</v>
      </c>
      <c r="P16" s="358">
        <v>9</v>
      </c>
    </row>
    <row r="17" spans="1:16" s="16" customFormat="1" ht="24.95" customHeight="1" x14ac:dyDescent="0.2">
      <c r="A17" s="141" t="s">
        <v>135</v>
      </c>
      <c r="B17" s="160">
        <v>189065</v>
      </c>
      <c r="C17" s="161">
        <v>3.6630714388538412</v>
      </c>
      <c r="D17" s="353">
        <v>9</v>
      </c>
      <c r="E17" s="166">
        <v>183727.99999999983</v>
      </c>
      <c r="F17" s="167">
        <v>3.3814840704286855</v>
      </c>
      <c r="G17" s="355">
        <v>10</v>
      </c>
      <c r="H17" s="160">
        <v>168648.99999999968</v>
      </c>
      <c r="I17" s="161">
        <v>2.9708237483404014</v>
      </c>
      <c r="J17" s="353">
        <v>10</v>
      </c>
      <c r="K17" s="296">
        <v>168250</v>
      </c>
      <c r="L17" s="167">
        <v>2.8942044008420629</v>
      </c>
      <c r="M17" s="358">
        <v>11</v>
      </c>
      <c r="N17" s="296">
        <v>170066</v>
      </c>
      <c r="O17" s="167">
        <v>2.6449442382188582</v>
      </c>
      <c r="P17" s="358">
        <v>10</v>
      </c>
    </row>
    <row r="18" spans="1:16" s="16" customFormat="1" ht="24.95" customHeight="1" x14ac:dyDescent="0.2">
      <c r="A18" s="141" t="s">
        <v>131</v>
      </c>
      <c r="B18" s="160">
        <v>179340</v>
      </c>
      <c r="C18" s="161">
        <v>3.4746528011215609</v>
      </c>
      <c r="D18" s="353">
        <v>10</v>
      </c>
      <c r="E18" s="166">
        <v>190392.00000000003</v>
      </c>
      <c r="F18" s="167">
        <v>3.5041339106562917</v>
      </c>
      <c r="G18" s="355">
        <v>9</v>
      </c>
      <c r="H18" s="160">
        <v>180406.00000000006</v>
      </c>
      <c r="I18" s="161">
        <v>3.1779282957094299</v>
      </c>
      <c r="J18" s="353">
        <v>9</v>
      </c>
      <c r="K18" s="296">
        <v>169751</v>
      </c>
      <c r="L18" s="167">
        <v>2.9200243164775097</v>
      </c>
      <c r="M18" s="358">
        <v>9</v>
      </c>
      <c r="N18" s="296">
        <v>166759</v>
      </c>
      <c r="O18" s="167">
        <v>2.5935122612464485</v>
      </c>
      <c r="P18" s="358">
        <v>11</v>
      </c>
    </row>
    <row r="19" spans="1:16" s="16" customFormat="1" ht="24.95" customHeight="1" x14ac:dyDescent="0.2">
      <c r="A19" s="141" t="s">
        <v>112</v>
      </c>
      <c r="B19" s="160">
        <v>85567</v>
      </c>
      <c r="C19" s="161">
        <v>1.6578321413715211</v>
      </c>
      <c r="D19" s="353">
        <v>13</v>
      </c>
      <c r="E19" s="166">
        <v>91344.999999999927</v>
      </c>
      <c r="F19" s="167">
        <v>1.6811899243082622</v>
      </c>
      <c r="G19" s="355">
        <v>12</v>
      </c>
      <c r="H19" s="160">
        <v>100324.00000000003</v>
      </c>
      <c r="I19" s="161">
        <v>1.7672498605298761</v>
      </c>
      <c r="J19" s="353">
        <v>13</v>
      </c>
      <c r="K19" s="296">
        <v>116461</v>
      </c>
      <c r="L19" s="167">
        <v>2.0033399032776669</v>
      </c>
      <c r="M19" s="358">
        <v>12</v>
      </c>
      <c r="N19" s="296">
        <v>158886</v>
      </c>
      <c r="O19" s="167">
        <v>2.4710677633015505</v>
      </c>
      <c r="P19" s="358">
        <v>12</v>
      </c>
    </row>
    <row r="20" spans="1:16" s="16" customFormat="1" ht="24.95" customHeight="1" x14ac:dyDescent="0.2">
      <c r="A20" s="141" t="s">
        <v>114</v>
      </c>
      <c r="B20" s="162">
        <v>81020</v>
      </c>
      <c r="C20" s="161">
        <v>1.5697355299814257</v>
      </c>
      <c r="D20" s="353">
        <v>14</v>
      </c>
      <c r="E20" s="166">
        <v>86794.999999999898</v>
      </c>
      <c r="F20" s="167">
        <v>1.5974479115478193</v>
      </c>
      <c r="G20" s="355">
        <v>13</v>
      </c>
      <c r="H20" s="160">
        <v>91996</v>
      </c>
      <c r="I20" s="161">
        <v>1.6205486042154063</v>
      </c>
      <c r="J20" s="353">
        <v>14</v>
      </c>
      <c r="K20" s="296">
        <v>98602</v>
      </c>
      <c r="L20" s="167">
        <v>1.6961327924625802</v>
      </c>
      <c r="M20" s="358">
        <v>13</v>
      </c>
      <c r="N20" s="296">
        <v>117230</v>
      </c>
      <c r="O20" s="167">
        <v>1.8232145934307664</v>
      </c>
      <c r="P20" s="358">
        <v>13</v>
      </c>
    </row>
    <row r="21" spans="1:16" s="16" customFormat="1" ht="24.95" customHeight="1" x14ac:dyDescent="0.2">
      <c r="A21" s="141" t="s">
        <v>118</v>
      </c>
      <c r="B21" s="162">
        <v>67616</v>
      </c>
      <c r="C21" s="161">
        <v>1.310037491918342</v>
      </c>
      <c r="D21" s="353">
        <v>17</v>
      </c>
      <c r="E21" s="166">
        <v>64450.999999999956</v>
      </c>
      <c r="F21" s="167">
        <v>1.1862102119611562</v>
      </c>
      <c r="G21" s="355">
        <v>18</v>
      </c>
      <c r="H21" s="160">
        <v>61657.999999999978</v>
      </c>
      <c r="I21" s="161">
        <v>1.08613185180566</v>
      </c>
      <c r="J21" s="353">
        <v>20</v>
      </c>
      <c r="K21" s="296">
        <v>76738</v>
      </c>
      <c r="L21" s="167">
        <v>1.3200324357314603</v>
      </c>
      <c r="M21" s="358">
        <v>16</v>
      </c>
      <c r="N21" s="296">
        <v>109637</v>
      </c>
      <c r="O21" s="167">
        <v>1.7051247835875538</v>
      </c>
      <c r="P21" s="358">
        <v>14</v>
      </c>
    </row>
    <row r="22" spans="1:16" s="16" customFormat="1" ht="24.95" customHeight="1" x14ac:dyDescent="0.2">
      <c r="A22" s="141" t="s">
        <v>129</v>
      </c>
      <c r="B22" s="160">
        <v>51186</v>
      </c>
      <c r="C22" s="161">
        <v>0.9917117111531627</v>
      </c>
      <c r="D22" s="353">
        <v>20</v>
      </c>
      <c r="E22" s="166">
        <v>57261.000000000036</v>
      </c>
      <c r="F22" s="167">
        <v>1.0538794269616896</v>
      </c>
      <c r="G22" s="355">
        <v>20</v>
      </c>
      <c r="H22" s="160">
        <v>51105.999999999956</v>
      </c>
      <c r="I22" s="161">
        <v>0.90025389111518428</v>
      </c>
      <c r="J22" s="353">
        <v>23</v>
      </c>
      <c r="K22" s="296">
        <v>68309</v>
      </c>
      <c r="L22" s="167">
        <v>1.1750383858372688</v>
      </c>
      <c r="M22" s="358">
        <v>19</v>
      </c>
      <c r="N22" s="296">
        <v>108170</v>
      </c>
      <c r="O22" s="167">
        <v>1.6823093284262218</v>
      </c>
      <c r="P22" s="358">
        <v>15</v>
      </c>
    </row>
    <row r="23" spans="1:16" s="16" customFormat="1" ht="24.95" customHeight="1" x14ac:dyDescent="0.2">
      <c r="A23" s="141" t="s">
        <v>123</v>
      </c>
      <c r="B23" s="162">
        <v>99359</v>
      </c>
      <c r="C23" s="161">
        <v>1.9250475502767768</v>
      </c>
      <c r="D23" s="353">
        <v>12</v>
      </c>
      <c r="E23" s="166">
        <v>85429</v>
      </c>
      <c r="F23" s="167">
        <v>1.5723069028817191</v>
      </c>
      <c r="G23" s="355">
        <v>14</v>
      </c>
      <c r="H23" s="160">
        <v>112638.99999999994</v>
      </c>
      <c r="I23" s="161">
        <v>1.9841838148421567</v>
      </c>
      <c r="J23" s="353">
        <v>12</v>
      </c>
      <c r="K23" s="296">
        <v>95028</v>
      </c>
      <c r="L23" s="167">
        <v>1.6346535263192841</v>
      </c>
      <c r="M23" s="358">
        <v>14</v>
      </c>
      <c r="N23" s="296">
        <v>95300</v>
      </c>
      <c r="O23" s="167">
        <v>1.48214920032374</v>
      </c>
      <c r="P23" s="358">
        <v>16</v>
      </c>
    </row>
    <row r="24" spans="1:16" s="16" customFormat="1" ht="24.95" customHeight="1" x14ac:dyDescent="0.2">
      <c r="A24" s="141" t="s">
        <v>137</v>
      </c>
      <c r="B24" s="162">
        <v>59742</v>
      </c>
      <c r="C24" s="161">
        <v>1.1574813630233316</v>
      </c>
      <c r="D24" s="353">
        <v>19</v>
      </c>
      <c r="E24" s="166">
        <v>63246.999999999993</v>
      </c>
      <c r="F24" s="167">
        <v>1.1640507870460859</v>
      </c>
      <c r="G24" s="355">
        <v>19</v>
      </c>
      <c r="H24" s="160">
        <v>73101.999999999913</v>
      </c>
      <c r="I24" s="161">
        <v>1.2877227712656474</v>
      </c>
      <c r="J24" s="353">
        <v>16</v>
      </c>
      <c r="K24" s="296">
        <v>87225</v>
      </c>
      <c r="L24" s="167">
        <v>1.500427808995239</v>
      </c>
      <c r="M24" s="358">
        <v>15</v>
      </c>
      <c r="N24" s="296">
        <v>84636</v>
      </c>
      <c r="O24" s="167">
        <v>1.3162977934795388</v>
      </c>
      <c r="P24" s="358">
        <v>17</v>
      </c>
    </row>
    <row r="25" spans="1:16" s="16" customFormat="1" ht="24.95" customHeight="1" x14ac:dyDescent="0.2">
      <c r="A25" s="141" t="s">
        <v>110</v>
      </c>
      <c r="B25" s="162">
        <v>76411</v>
      </c>
      <c r="C25" s="161">
        <v>1.480437689229952</v>
      </c>
      <c r="D25" s="353">
        <v>15</v>
      </c>
      <c r="E25" s="166">
        <v>72161.999999999927</v>
      </c>
      <c r="F25" s="167">
        <v>1.3281299175426435</v>
      </c>
      <c r="G25" s="355">
        <v>15</v>
      </c>
      <c r="H25" s="160">
        <v>73132.999999999971</v>
      </c>
      <c r="I25" s="161">
        <v>1.2882688494291628</v>
      </c>
      <c r="J25" s="353">
        <v>15</v>
      </c>
      <c r="K25" s="296">
        <v>69187</v>
      </c>
      <c r="L25" s="167">
        <v>1.1901415743302217</v>
      </c>
      <c r="M25" s="358">
        <v>17</v>
      </c>
      <c r="N25" s="296">
        <v>81655</v>
      </c>
      <c r="O25" s="167">
        <v>1.2699359176540921</v>
      </c>
      <c r="P25" s="358">
        <v>18</v>
      </c>
    </row>
    <row r="26" spans="1:16" s="16" customFormat="1" ht="24.95" customHeight="1" x14ac:dyDescent="0.2">
      <c r="A26" s="141" t="s">
        <v>9</v>
      </c>
      <c r="B26" s="162">
        <v>69995</v>
      </c>
      <c r="C26" s="161">
        <v>1.3561298249944442</v>
      </c>
      <c r="D26" s="353">
        <v>16</v>
      </c>
      <c r="E26" s="166">
        <v>65951.000000000029</v>
      </c>
      <c r="F26" s="167">
        <v>1.2138174689151495</v>
      </c>
      <c r="G26" s="355">
        <v>17</v>
      </c>
      <c r="H26" s="160">
        <v>69571.000000000058</v>
      </c>
      <c r="I26" s="161">
        <v>1.2255227068988883</v>
      </c>
      <c r="J26" s="353">
        <v>17</v>
      </c>
      <c r="K26" s="296">
        <v>68390</v>
      </c>
      <c r="L26" s="167">
        <v>1.1764317323838851</v>
      </c>
      <c r="M26" s="358">
        <v>18</v>
      </c>
      <c r="N26" s="296">
        <v>80277</v>
      </c>
      <c r="O26" s="167">
        <v>1.2485046312107961</v>
      </c>
      <c r="P26" s="358">
        <v>19</v>
      </c>
    </row>
    <row r="27" spans="1:16" s="16" customFormat="1" ht="24.95" customHeight="1" x14ac:dyDescent="0.2">
      <c r="A27" s="141" t="s">
        <v>11</v>
      </c>
      <c r="B27" s="162">
        <v>64188</v>
      </c>
      <c r="C27" s="161">
        <v>1.243621133034408</v>
      </c>
      <c r="D27" s="353">
        <v>18</v>
      </c>
      <c r="E27" s="166">
        <v>70357.999999999971</v>
      </c>
      <c r="F27" s="167">
        <v>1.2949275898459769</v>
      </c>
      <c r="G27" s="355">
        <v>16</v>
      </c>
      <c r="H27" s="160">
        <v>68461.999999999942</v>
      </c>
      <c r="I27" s="161">
        <v>1.2059872009847716</v>
      </c>
      <c r="J27" s="353">
        <v>18</v>
      </c>
      <c r="K27" s="296">
        <v>67610</v>
      </c>
      <c r="L27" s="167">
        <v>1.1630143211942459</v>
      </c>
      <c r="M27" s="358">
        <v>20</v>
      </c>
      <c r="N27" s="296">
        <v>78531</v>
      </c>
      <c r="O27" s="167">
        <v>1.2213500404052846</v>
      </c>
      <c r="P27" s="358">
        <v>20</v>
      </c>
    </row>
    <row r="28" spans="1:16" s="16" customFormat="1" ht="24.75" customHeight="1" thickBot="1" x14ac:dyDescent="0.25">
      <c r="A28" s="143" t="s">
        <v>253</v>
      </c>
      <c r="B28" s="163">
        <v>634117</v>
      </c>
      <c r="C28" s="164">
        <v>12.28580578949928</v>
      </c>
      <c r="D28" s="354"/>
      <c r="E28" s="169">
        <v>713702.00000000186</v>
      </c>
      <c r="F28" s="168">
        <v>13.135569668385344</v>
      </c>
      <c r="G28" s="356"/>
      <c r="H28" s="165">
        <v>754153.99999999907</v>
      </c>
      <c r="I28" s="164">
        <v>13.284742946035305</v>
      </c>
      <c r="J28" s="357"/>
      <c r="K28" s="169">
        <v>760268</v>
      </c>
      <c r="L28" s="168">
        <v>13.077985090159844</v>
      </c>
      <c r="M28" s="359"/>
      <c r="N28" s="169">
        <v>930065</v>
      </c>
      <c r="O28" s="168">
        <v>14.464780837879317</v>
      </c>
      <c r="P28" s="359"/>
    </row>
    <row r="29" spans="1:16" s="137" customFormat="1" ht="15" customHeight="1" x14ac:dyDescent="0.2">
      <c r="A29" s="283" t="s">
        <v>237</v>
      </c>
      <c r="B29" s="135"/>
      <c r="C29" s="135"/>
      <c r="D29" s="135"/>
      <c r="E29" s="135"/>
      <c r="F29" s="135"/>
      <c r="G29" s="136"/>
    </row>
    <row r="30" spans="1:16" s="137" customFormat="1" ht="15" customHeight="1" x14ac:dyDescent="0.2">
      <c r="A30" s="135"/>
      <c r="B30" s="135"/>
      <c r="C30" s="135"/>
      <c r="D30" s="135"/>
      <c r="E30" s="135"/>
      <c r="F30" s="135"/>
      <c r="G30" s="136"/>
    </row>
    <row r="31" spans="1:16" s="137" customFormat="1" ht="15" customHeight="1" x14ac:dyDescent="0.2">
      <c r="A31" s="135"/>
      <c r="B31" s="135"/>
      <c r="C31" s="135"/>
      <c r="D31" s="138"/>
      <c r="E31" s="138"/>
      <c r="F31" s="135"/>
      <c r="G31" s="136"/>
    </row>
    <row r="32" spans="1:16" ht="24" customHeight="1" x14ac:dyDescent="0.2">
      <c r="J32" s="1"/>
      <c r="K32" s="101"/>
      <c r="L32" s="1"/>
      <c r="M32" s="102"/>
    </row>
    <row r="33" spans="2:13" ht="24" customHeight="1" x14ac:dyDescent="0.2">
      <c r="J33" s="1"/>
      <c r="K33" s="101"/>
      <c r="L33" s="1"/>
      <c r="M33" s="102"/>
    </row>
    <row r="34" spans="2:13" ht="24" customHeight="1" x14ac:dyDescent="0.2">
      <c r="D34" s="102"/>
      <c r="J34" s="1"/>
      <c r="K34" s="101"/>
      <c r="L34" s="1"/>
      <c r="M34" s="102"/>
    </row>
    <row r="35" spans="2:13" ht="24" customHeight="1" x14ac:dyDescent="0.2">
      <c r="D35" s="102"/>
      <c r="J35" s="1"/>
      <c r="K35" s="1"/>
      <c r="L35" s="1"/>
    </row>
    <row r="36" spans="2:13" ht="24" customHeight="1" x14ac:dyDescent="0.2">
      <c r="K36" s="103"/>
      <c r="L36" s="92"/>
    </row>
    <row r="37" spans="2:13" ht="24" customHeight="1" x14ac:dyDescent="0.2">
      <c r="K37" s="103"/>
      <c r="L37" s="104"/>
    </row>
    <row r="38" spans="2:13" ht="24" customHeight="1" x14ac:dyDescent="0.2">
      <c r="B38" s="105"/>
      <c r="H38" s="102"/>
      <c r="K38" s="103"/>
      <c r="L38" s="104"/>
    </row>
    <row r="39" spans="2:13" ht="24" customHeight="1" x14ac:dyDescent="0.2">
      <c r="H39" s="102"/>
      <c r="K39" s="103"/>
      <c r="L39" s="92"/>
    </row>
    <row r="40" spans="2:13" ht="24" customHeight="1" x14ac:dyDescent="0.2">
      <c r="C40" s="105"/>
      <c r="K40" s="103"/>
      <c r="L40" s="92"/>
    </row>
    <row r="41" spans="2:13" ht="24" customHeight="1" x14ac:dyDescent="0.2">
      <c r="G41" s="98" t="s">
        <v>160</v>
      </c>
    </row>
    <row r="42" spans="2:13" ht="24" customHeight="1" x14ac:dyDescent="0.2">
      <c r="K42" s="102"/>
    </row>
    <row r="43" spans="2:13" ht="24" customHeight="1" x14ac:dyDescent="0.2">
      <c r="K43" s="102"/>
    </row>
  </sheetData>
  <mergeCells count="9">
    <mergeCell ref="J1:K1"/>
    <mergeCell ref="A4:A6"/>
    <mergeCell ref="B4:P4"/>
    <mergeCell ref="B5:D5"/>
    <mergeCell ref="E5:G5"/>
    <mergeCell ref="H5:J5"/>
    <mergeCell ref="K5:M5"/>
    <mergeCell ref="N5:P5"/>
    <mergeCell ref="O1:P1"/>
  </mergeCells>
  <phoneticPr fontId="0" type="noConversion"/>
  <hyperlinks>
    <hyperlink ref="O1" location="Sumário!A1" display="Sumário"/>
    <hyperlink ref="O1:P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86" max="16383" man="1"/>
    <brk id="8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FFFF00"/>
  </sheetPr>
  <dimension ref="A1:R20"/>
  <sheetViews>
    <sheetView showGridLines="0" zoomScaleNormal="100" zoomScaleSheetLayoutView="85" workbookViewId="0"/>
  </sheetViews>
  <sheetFormatPr defaultColWidth="16.5703125" defaultRowHeight="20.100000000000001" customHeight="1" x14ac:dyDescent="0.2"/>
  <cols>
    <col min="1" max="8" width="20.7109375" style="99" customWidth="1"/>
    <col min="9" max="16384" width="16.5703125" style="99"/>
  </cols>
  <sheetData>
    <row r="1" spans="1:18" s="114" customFormat="1" ht="45" customHeight="1" x14ac:dyDescent="0.2">
      <c r="A1" s="113" t="s">
        <v>43</v>
      </c>
      <c r="E1" s="115"/>
      <c r="G1" s="482" t="s">
        <v>209</v>
      </c>
      <c r="H1" s="482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152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281</v>
      </c>
      <c r="B3" s="119"/>
      <c r="C3" s="119"/>
      <c r="D3" s="119"/>
      <c r="E3" s="119"/>
    </row>
    <row r="4" spans="1:18" ht="20.100000000000001" customHeight="1" x14ac:dyDescent="0.2">
      <c r="A4" s="507" t="s">
        <v>98</v>
      </c>
      <c r="B4" s="508"/>
      <c r="C4" s="508"/>
      <c r="D4" s="508"/>
      <c r="E4" s="508"/>
      <c r="F4" s="508"/>
      <c r="G4" s="508"/>
      <c r="H4" s="509"/>
    </row>
    <row r="5" spans="1:18" ht="20.100000000000001" customHeight="1" x14ac:dyDescent="0.2">
      <c r="A5" s="179" t="s">
        <v>0</v>
      </c>
      <c r="B5" s="180" t="s">
        <v>1</v>
      </c>
      <c r="C5" s="181" t="s">
        <v>0</v>
      </c>
      <c r="D5" s="180" t="s">
        <v>1</v>
      </c>
      <c r="E5" s="181" t="s">
        <v>0</v>
      </c>
      <c r="F5" s="180" t="s">
        <v>1</v>
      </c>
      <c r="G5" s="181" t="s">
        <v>0</v>
      </c>
      <c r="H5" s="182" t="s">
        <v>1</v>
      </c>
    </row>
    <row r="6" spans="1:18" ht="20.100000000000001" customHeight="1" x14ac:dyDescent="0.2">
      <c r="A6" s="171">
        <v>1970</v>
      </c>
      <c r="B6" s="172">
        <v>249900</v>
      </c>
      <c r="C6" s="186">
        <v>1982</v>
      </c>
      <c r="D6" s="183">
        <v>1146681</v>
      </c>
      <c r="E6" s="170">
        <v>1994</v>
      </c>
      <c r="F6" s="173">
        <v>1853301</v>
      </c>
      <c r="G6" s="186">
        <v>2006</v>
      </c>
      <c r="H6" s="188">
        <v>5017251</v>
      </c>
    </row>
    <row r="7" spans="1:18" ht="20.100000000000001" customHeight="1" x14ac:dyDescent="0.2">
      <c r="A7" s="171">
        <v>1971</v>
      </c>
      <c r="B7" s="172">
        <v>287926</v>
      </c>
      <c r="C7" s="186">
        <v>1983</v>
      </c>
      <c r="D7" s="183">
        <v>1420481</v>
      </c>
      <c r="E7" s="170">
        <v>1995</v>
      </c>
      <c r="F7" s="173">
        <v>1991416</v>
      </c>
      <c r="G7" s="186">
        <v>2007</v>
      </c>
      <c r="H7" s="188">
        <v>5025834</v>
      </c>
    </row>
    <row r="8" spans="1:18" ht="20.100000000000001" customHeight="1" x14ac:dyDescent="0.2">
      <c r="A8" s="171">
        <v>1972</v>
      </c>
      <c r="B8" s="172">
        <v>342961</v>
      </c>
      <c r="C8" s="186">
        <v>1984</v>
      </c>
      <c r="D8" s="183">
        <v>1595726</v>
      </c>
      <c r="E8" s="170">
        <v>1996</v>
      </c>
      <c r="F8" s="173">
        <v>2665508</v>
      </c>
      <c r="G8" s="186">
        <v>2008</v>
      </c>
      <c r="H8" s="188">
        <v>5050099</v>
      </c>
    </row>
    <row r="9" spans="1:18" ht="20.100000000000001" customHeight="1" x14ac:dyDescent="0.2">
      <c r="A9" s="171">
        <v>1973</v>
      </c>
      <c r="B9" s="172">
        <v>399127</v>
      </c>
      <c r="C9" s="186">
        <v>1985</v>
      </c>
      <c r="D9" s="183">
        <v>1735982</v>
      </c>
      <c r="E9" s="170">
        <v>1997</v>
      </c>
      <c r="F9" s="173">
        <v>2849750</v>
      </c>
      <c r="G9" s="186">
        <v>2009</v>
      </c>
      <c r="H9" s="188">
        <v>4802217</v>
      </c>
    </row>
    <row r="10" spans="1:18" ht="20.100000000000001" customHeight="1" x14ac:dyDescent="0.2">
      <c r="A10" s="171">
        <v>1974</v>
      </c>
      <c r="B10" s="172">
        <v>480267</v>
      </c>
      <c r="C10" s="186">
        <v>1986</v>
      </c>
      <c r="D10" s="183">
        <v>1934091</v>
      </c>
      <c r="E10" s="170">
        <v>1998</v>
      </c>
      <c r="F10" s="173">
        <v>4818084</v>
      </c>
      <c r="G10" s="186">
        <v>2010</v>
      </c>
      <c r="H10" s="188">
        <v>5161379</v>
      </c>
    </row>
    <row r="11" spans="1:18" ht="20.100000000000001" customHeight="1" x14ac:dyDescent="0.2">
      <c r="A11" s="171">
        <v>1975</v>
      </c>
      <c r="B11" s="172">
        <v>517967</v>
      </c>
      <c r="C11" s="186">
        <v>1987</v>
      </c>
      <c r="D11" s="183">
        <v>1929053</v>
      </c>
      <c r="E11" s="170">
        <v>1999</v>
      </c>
      <c r="F11" s="173">
        <v>5107169</v>
      </c>
      <c r="G11" s="186">
        <v>2011</v>
      </c>
      <c r="H11" s="188">
        <v>5433354</v>
      </c>
    </row>
    <row r="12" spans="1:18" ht="20.100000000000001" customHeight="1" x14ac:dyDescent="0.2">
      <c r="A12" s="171">
        <v>1976</v>
      </c>
      <c r="B12" s="172">
        <v>555967</v>
      </c>
      <c r="C12" s="186">
        <v>1988</v>
      </c>
      <c r="D12" s="183">
        <v>1742939</v>
      </c>
      <c r="E12" s="170">
        <v>2000</v>
      </c>
      <c r="F12" s="173">
        <v>5313463</v>
      </c>
      <c r="G12" s="186">
        <v>2012</v>
      </c>
      <c r="H12" s="188">
        <v>5676843</v>
      </c>
    </row>
    <row r="13" spans="1:18" ht="20.100000000000001" customHeight="1" x14ac:dyDescent="0.2">
      <c r="A13" s="171">
        <v>1977</v>
      </c>
      <c r="B13" s="172">
        <v>634595</v>
      </c>
      <c r="C13" s="186">
        <v>1989</v>
      </c>
      <c r="D13" s="183">
        <v>1402897</v>
      </c>
      <c r="E13" s="170">
        <v>2001</v>
      </c>
      <c r="F13" s="174">
        <v>4772575</v>
      </c>
      <c r="G13" s="186">
        <v>2013</v>
      </c>
      <c r="H13" s="188">
        <v>5813342</v>
      </c>
    </row>
    <row r="14" spans="1:18" ht="20.100000000000001" customHeight="1" x14ac:dyDescent="0.2">
      <c r="A14" s="171">
        <v>1978</v>
      </c>
      <c r="B14" s="172">
        <v>784316</v>
      </c>
      <c r="C14" s="186">
        <v>1990</v>
      </c>
      <c r="D14" s="183">
        <v>1091067</v>
      </c>
      <c r="E14" s="170">
        <v>2002</v>
      </c>
      <c r="F14" s="174">
        <v>3784898</v>
      </c>
      <c r="G14" s="186">
        <v>2014</v>
      </c>
      <c r="H14" s="188">
        <v>6429852</v>
      </c>
    </row>
    <row r="15" spans="1:18" ht="20.100000000000001" customHeight="1" x14ac:dyDescent="0.2">
      <c r="A15" s="171">
        <v>1979</v>
      </c>
      <c r="B15" s="172">
        <v>1081799</v>
      </c>
      <c r="C15" s="186">
        <v>1991</v>
      </c>
      <c r="D15" s="184">
        <v>1228178</v>
      </c>
      <c r="E15" s="170">
        <v>2003</v>
      </c>
      <c r="F15" s="173">
        <v>4132847</v>
      </c>
      <c r="G15" s="186"/>
      <c r="H15" s="188"/>
    </row>
    <row r="16" spans="1:18" ht="20.100000000000001" customHeight="1" x14ac:dyDescent="0.2">
      <c r="A16" s="171">
        <v>1980</v>
      </c>
      <c r="B16" s="172">
        <v>1625422</v>
      </c>
      <c r="C16" s="186">
        <v>1992</v>
      </c>
      <c r="D16" s="184">
        <v>1692078</v>
      </c>
      <c r="E16" s="170">
        <v>2004</v>
      </c>
      <c r="F16" s="173">
        <v>4793703</v>
      </c>
      <c r="G16" s="186"/>
      <c r="H16" s="188"/>
    </row>
    <row r="17" spans="1:8" ht="20.100000000000001" customHeight="1" thickBot="1" x14ac:dyDescent="0.25">
      <c r="A17" s="175">
        <v>1981</v>
      </c>
      <c r="B17" s="176">
        <v>1357879</v>
      </c>
      <c r="C17" s="187">
        <v>1993</v>
      </c>
      <c r="D17" s="185">
        <v>1641138</v>
      </c>
      <c r="E17" s="177">
        <v>2005</v>
      </c>
      <c r="F17" s="178">
        <v>5358170</v>
      </c>
      <c r="G17" s="187"/>
      <c r="H17" s="185"/>
    </row>
    <row r="18" spans="1:8" s="137" customFormat="1" ht="15" customHeight="1" x14ac:dyDescent="0.2">
      <c r="A18" s="283" t="s">
        <v>252</v>
      </c>
      <c r="B18" s="135"/>
      <c r="C18" s="135"/>
      <c r="D18" s="135"/>
      <c r="E18" s="135"/>
      <c r="F18" s="135"/>
      <c r="G18" s="136"/>
    </row>
    <row r="19" spans="1:8" s="137" customFormat="1" ht="15" customHeight="1" x14ac:dyDescent="0.2">
      <c r="A19" s="135"/>
      <c r="B19" s="135"/>
      <c r="C19" s="135"/>
      <c r="D19" s="135"/>
      <c r="E19" s="135"/>
      <c r="F19" s="135"/>
      <c r="G19" s="136"/>
    </row>
    <row r="20" spans="1:8" s="137" customFormat="1" ht="15" customHeight="1" x14ac:dyDescent="0.2">
      <c r="A20" s="135"/>
      <c r="B20" s="135"/>
      <c r="C20" s="135"/>
      <c r="D20" s="138"/>
      <c r="E20" s="138"/>
      <c r="F20" s="135"/>
      <c r="G20" s="136"/>
    </row>
  </sheetData>
  <mergeCells count="4">
    <mergeCell ref="A4:H4"/>
    <mergeCell ref="J1:K1"/>
    <mergeCell ref="O1:P1"/>
    <mergeCell ref="G1:H1"/>
  </mergeCells>
  <hyperlinks>
    <hyperlink ref="G1" location="Sumário!A1" display="Sumário"/>
    <hyperlink ref="G1:H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54" max="16383" man="1"/>
    <brk id="5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00B050"/>
  </sheetPr>
  <dimension ref="A1:S7"/>
  <sheetViews>
    <sheetView showGridLines="0" zoomScaleNormal="100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7" spans="1:19" ht="40.5" customHeight="1" x14ac:dyDescent="0.6">
      <c r="A7" s="476" t="s">
        <v>162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1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FFFF00"/>
  </sheetPr>
  <dimension ref="A1:R22"/>
  <sheetViews>
    <sheetView showGridLines="0" zoomScaleNormal="100" zoomScaleSheetLayoutView="40" workbookViewId="0"/>
  </sheetViews>
  <sheetFormatPr defaultRowHeight="24" customHeight="1" x14ac:dyDescent="0.2"/>
  <cols>
    <col min="1" max="1" width="40.7109375" style="5" customWidth="1"/>
    <col min="2" max="7" width="22.28515625" style="5" customWidth="1"/>
    <col min="8" max="16384" width="9.140625" style="5"/>
  </cols>
  <sheetData>
    <row r="1" spans="1:18" s="114" customFormat="1" ht="45" customHeight="1" x14ac:dyDescent="0.2">
      <c r="A1" s="113" t="s">
        <v>43</v>
      </c>
      <c r="E1" s="115"/>
      <c r="F1" s="482" t="s">
        <v>209</v>
      </c>
      <c r="G1" s="482"/>
      <c r="H1" s="189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144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287</v>
      </c>
      <c r="B3" s="119"/>
      <c r="C3" s="119"/>
      <c r="D3" s="119"/>
      <c r="E3" s="119"/>
    </row>
    <row r="4" spans="1:18" s="15" customFormat="1" ht="24.95" customHeight="1" x14ac:dyDescent="0.2">
      <c r="A4" s="483" t="s">
        <v>2</v>
      </c>
      <c r="B4" s="485" t="s">
        <v>150</v>
      </c>
      <c r="C4" s="485"/>
      <c r="D4" s="485"/>
      <c r="E4" s="485"/>
      <c r="F4" s="485"/>
      <c r="G4" s="486"/>
      <c r="H4" s="14"/>
    </row>
    <row r="5" spans="1:18" s="15" customFormat="1" ht="24.95" customHeight="1" x14ac:dyDescent="0.2">
      <c r="A5" s="484"/>
      <c r="B5" s="488">
        <v>2013</v>
      </c>
      <c r="C5" s="479"/>
      <c r="D5" s="488">
        <v>2014</v>
      </c>
      <c r="E5" s="479">
        <v>2011</v>
      </c>
      <c r="F5" s="487" t="str">
        <f>"Variação % - "&amp;D5&amp;"/"&amp;B5</f>
        <v>Variação % - 2014/2013</v>
      </c>
      <c r="G5" s="488"/>
      <c r="H5" s="14"/>
    </row>
    <row r="6" spans="1:18" s="15" customFormat="1" ht="24.95" customHeight="1" x14ac:dyDescent="0.2">
      <c r="A6" s="484"/>
      <c r="B6" s="341" t="s">
        <v>3</v>
      </c>
      <c r="C6" s="341" t="s">
        <v>4</v>
      </c>
      <c r="D6" s="341" t="s">
        <v>3</v>
      </c>
      <c r="E6" s="341" t="s">
        <v>4</v>
      </c>
      <c r="F6" s="56" t="s">
        <v>3</v>
      </c>
      <c r="G6" s="57" t="s">
        <v>4</v>
      </c>
      <c r="H6" s="14"/>
    </row>
    <row r="7" spans="1:18" s="15" customFormat="1" ht="24.95" customHeight="1" x14ac:dyDescent="0.2">
      <c r="A7" s="192" t="s">
        <v>6</v>
      </c>
      <c r="B7" s="193">
        <v>6710.7131145599997</v>
      </c>
      <c r="C7" s="193">
        <v>25341.781990899999</v>
      </c>
      <c r="D7" s="193">
        <v>6842.6327594300001</v>
      </c>
      <c r="E7" s="193">
        <v>25566.788923169999</v>
      </c>
      <c r="F7" s="194">
        <f t="shared" ref="F7:F19" si="0">SUM(D7/B7-1)*100</f>
        <v>1.9658066530035212</v>
      </c>
      <c r="G7" s="194">
        <f t="shared" ref="G7:G19" si="1">SUM(E7/C7-1)*100</f>
        <v>0.88788914824853293</v>
      </c>
    </row>
    <row r="8" spans="1:18" s="15" customFormat="1" ht="24.95" customHeight="1" x14ac:dyDescent="0.2">
      <c r="A8" s="190" t="s">
        <v>14</v>
      </c>
      <c r="B8" s="297">
        <v>696.44491717999995</v>
      </c>
      <c r="C8" s="297">
        <v>2299.4881987499998</v>
      </c>
      <c r="D8" s="298">
        <v>599.76344356000004</v>
      </c>
      <c r="E8" s="298">
        <v>2102.4420235299999</v>
      </c>
      <c r="F8" s="195">
        <f t="shared" si="0"/>
        <v>-13.882142181678391</v>
      </c>
      <c r="G8" s="195">
        <f t="shared" si="1"/>
        <v>-8.5691318323405259</v>
      </c>
    </row>
    <row r="9" spans="1:18" s="15" customFormat="1" ht="24.95" customHeight="1" x14ac:dyDescent="0.2">
      <c r="A9" s="190" t="s">
        <v>15</v>
      </c>
      <c r="B9" s="297">
        <v>624.21798770999999</v>
      </c>
      <c r="C9" s="297">
        <v>1862.1165522399999</v>
      </c>
      <c r="D9" s="298">
        <v>590.06374789999995</v>
      </c>
      <c r="E9" s="298">
        <v>1911.5785165399998</v>
      </c>
      <c r="F9" s="195">
        <f t="shared" si="0"/>
        <v>-5.4715244485821319</v>
      </c>
      <c r="G9" s="195">
        <f t="shared" si="1"/>
        <v>2.6562227933853322</v>
      </c>
    </row>
    <row r="10" spans="1:18" s="15" customFormat="1" ht="24.95" customHeight="1" x14ac:dyDescent="0.2">
      <c r="A10" s="190" t="s">
        <v>16</v>
      </c>
      <c r="B10" s="297">
        <v>599.36022685000012</v>
      </c>
      <c r="C10" s="297">
        <v>1882.4959611100001</v>
      </c>
      <c r="D10" s="298">
        <v>532.58449514000006</v>
      </c>
      <c r="E10" s="298">
        <v>1833.1865931700002</v>
      </c>
      <c r="F10" s="195">
        <f t="shared" si="0"/>
        <v>-11.141168318916794</v>
      </c>
      <c r="G10" s="195">
        <f t="shared" si="1"/>
        <v>-2.6193611544815698</v>
      </c>
    </row>
    <row r="11" spans="1:18" s="15" customFormat="1" ht="24.95" customHeight="1" x14ac:dyDescent="0.2">
      <c r="A11" s="190" t="s">
        <v>17</v>
      </c>
      <c r="B11" s="297">
        <v>585.14064086999997</v>
      </c>
      <c r="C11" s="297">
        <v>2115.50767761</v>
      </c>
      <c r="D11" s="298">
        <v>544.10630859000003</v>
      </c>
      <c r="E11" s="298">
        <v>2340.0375393099998</v>
      </c>
      <c r="F11" s="195">
        <f t="shared" si="0"/>
        <v>-7.0127298317527842</v>
      </c>
      <c r="G11" s="195">
        <f t="shared" si="1"/>
        <v>10.613521476493194</v>
      </c>
    </row>
    <row r="12" spans="1:18" s="15" customFormat="1" ht="24.95" customHeight="1" x14ac:dyDescent="0.2">
      <c r="A12" s="190" t="s">
        <v>18</v>
      </c>
      <c r="B12" s="297">
        <v>521.77898262000008</v>
      </c>
      <c r="C12" s="297">
        <v>2240.73375149</v>
      </c>
      <c r="D12" s="298">
        <v>524.73427289999995</v>
      </c>
      <c r="E12" s="298">
        <v>2258.9145089099998</v>
      </c>
      <c r="F12" s="195">
        <f t="shared" si="0"/>
        <v>0.56638737443208687</v>
      </c>
      <c r="G12" s="195">
        <f t="shared" si="1"/>
        <v>0.81137517600697873</v>
      </c>
    </row>
    <row r="13" spans="1:18" s="15" customFormat="1" ht="24.95" customHeight="1" x14ac:dyDescent="0.2">
      <c r="A13" s="190" t="s">
        <v>19</v>
      </c>
      <c r="B13" s="297">
        <v>452.87572638999995</v>
      </c>
      <c r="C13" s="297">
        <v>1927.9570981300001</v>
      </c>
      <c r="D13" s="298">
        <v>792.8260103099999</v>
      </c>
      <c r="E13" s="298">
        <v>1996.7520087999999</v>
      </c>
      <c r="F13" s="195">
        <f t="shared" si="0"/>
        <v>75.064805665306778</v>
      </c>
      <c r="G13" s="195">
        <f t="shared" si="1"/>
        <v>3.5682801622881843</v>
      </c>
    </row>
    <row r="14" spans="1:18" s="15" customFormat="1" ht="24.95" customHeight="1" x14ac:dyDescent="0.2">
      <c r="A14" s="190" t="s">
        <v>20</v>
      </c>
      <c r="B14" s="297">
        <v>540.15190423000001</v>
      </c>
      <c r="C14" s="297">
        <v>2213.7659452399998</v>
      </c>
      <c r="D14" s="298">
        <v>785.19325736999997</v>
      </c>
      <c r="E14" s="298">
        <v>2408.4363029000001</v>
      </c>
      <c r="F14" s="195">
        <f t="shared" si="0"/>
        <v>45.365266922332246</v>
      </c>
      <c r="G14" s="195">
        <f t="shared" si="1"/>
        <v>8.7936287067102548</v>
      </c>
    </row>
    <row r="15" spans="1:18" s="15" customFormat="1" ht="24.95" customHeight="1" x14ac:dyDescent="0.2">
      <c r="A15" s="190" t="s">
        <v>21</v>
      </c>
      <c r="B15" s="297">
        <v>517.41942422</v>
      </c>
      <c r="C15" s="297">
        <v>2227.2108950500001</v>
      </c>
      <c r="D15" s="298">
        <v>493.43594669000004</v>
      </c>
      <c r="E15" s="298">
        <v>2350.1247634299998</v>
      </c>
      <c r="F15" s="195">
        <f t="shared" si="0"/>
        <v>-4.6352101230359821</v>
      </c>
      <c r="G15" s="195">
        <f t="shared" si="1"/>
        <v>5.5187350534777524</v>
      </c>
    </row>
    <row r="16" spans="1:18" s="15" customFormat="1" ht="24.95" customHeight="1" x14ac:dyDescent="0.2">
      <c r="A16" s="190" t="s">
        <v>22</v>
      </c>
      <c r="B16" s="297">
        <v>504.89907751999999</v>
      </c>
      <c r="C16" s="297">
        <v>2168.0831446400007</v>
      </c>
      <c r="D16" s="298">
        <v>486.22071989</v>
      </c>
      <c r="E16" s="298">
        <v>2377.1813036700005</v>
      </c>
      <c r="F16" s="195">
        <f t="shared" si="0"/>
        <v>-3.699423996127249</v>
      </c>
      <c r="G16" s="195">
        <f t="shared" si="1"/>
        <v>9.6443791626229078</v>
      </c>
    </row>
    <row r="17" spans="1:7" s="15" customFormat="1" ht="24.95" customHeight="1" x14ac:dyDescent="0.2">
      <c r="A17" s="190" t="s">
        <v>23</v>
      </c>
      <c r="B17" s="297">
        <v>533.41955831999996</v>
      </c>
      <c r="C17" s="297">
        <v>2313.5640924599998</v>
      </c>
      <c r="D17" s="298">
        <v>482.56943726999998</v>
      </c>
      <c r="E17" s="298">
        <v>2116.8320740599997</v>
      </c>
      <c r="F17" s="195">
        <f t="shared" si="0"/>
        <v>-9.5328565023284799</v>
      </c>
      <c r="G17" s="195">
        <f t="shared" si="1"/>
        <v>-8.5034176939881476</v>
      </c>
    </row>
    <row r="18" spans="1:7" s="15" customFormat="1" ht="24.95" customHeight="1" x14ac:dyDescent="0.2">
      <c r="A18" s="190" t="s">
        <v>24</v>
      </c>
      <c r="B18" s="297">
        <v>555.77024964999987</v>
      </c>
      <c r="C18" s="297">
        <v>1874.0777293500003</v>
      </c>
      <c r="D18" s="298">
        <v>472.74460683000001</v>
      </c>
      <c r="E18" s="298">
        <v>1715.3389883</v>
      </c>
      <c r="F18" s="195">
        <f t="shared" si="0"/>
        <v>-14.938842601288183</v>
      </c>
      <c r="G18" s="195">
        <f t="shared" si="1"/>
        <v>-8.4702325076482676</v>
      </c>
    </row>
    <row r="19" spans="1:7" s="15" customFormat="1" ht="24.95" customHeight="1" thickBot="1" x14ac:dyDescent="0.25">
      <c r="A19" s="191" t="s">
        <v>25</v>
      </c>
      <c r="B19" s="299">
        <v>579.23441899999989</v>
      </c>
      <c r="C19" s="299">
        <v>2216.78094483</v>
      </c>
      <c r="D19" s="300">
        <v>538.39051298000004</v>
      </c>
      <c r="E19" s="300">
        <v>2155.9643005500002</v>
      </c>
      <c r="F19" s="196">
        <f t="shared" si="0"/>
        <v>-7.051360326707357</v>
      </c>
      <c r="G19" s="196">
        <f t="shared" si="1"/>
        <v>-2.7434665757948284</v>
      </c>
    </row>
    <row r="20" spans="1:7" s="137" customFormat="1" ht="15" customHeight="1" x14ac:dyDescent="0.2">
      <c r="A20" s="135" t="s">
        <v>197</v>
      </c>
      <c r="B20" s="135"/>
      <c r="C20" s="135"/>
      <c r="D20" s="135"/>
      <c r="E20" s="135"/>
      <c r="F20" s="135"/>
      <c r="G20" s="136"/>
    </row>
    <row r="21" spans="1:7" s="137" customFormat="1" ht="15" customHeight="1" x14ac:dyDescent="0.2">
      <c r="A21" s="350" t="s">
        <v>327</v>
      </c>
      <c r="B21" s="350"/>
      <c r="C21" s="350"/>
      <c r="D21" s="350"/>
      <c r="E21" s="350"/>
      <c r="F21" s="350"/>
      <c r="G21" s="136"/>
    </row>
    <row r="22" spans="1:7" s="137" customFormat="1" ht="15" customHeight="1" x14ac:dyDescent="0.2">
      <c r="A22" s="135"/>
      <c r="B22" s="135"/>
      <c r="C22" s="5"/>
      <c r="D22" s="138"/>
      <c r="E22" s="138"/>
      <c r="F22" s="135"/>
      <c r="G22" s="136"/>
    </row>
  </sheetData>
  <mergeCells count="8">
    <mergeCell ref="A4:A6"/>
    <mergeCell ref="F5:G5"/>
    <mergeCell ref="J1:K1"/>
    <mergeCell ref="O1:P1"/>
    <mergeCell ref="B5:C5"/>
    <mergeCell ref="D5:E5"/>
    <mergeCell ref="B4:G4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00B050"/>
  </sheetPr>
  <dimension ref="A1:S7"/>
  <sheetViews>
    <sheetView showGridLines="0" zoomScaleNormal="100" zoomScaleSheetLayoutView="70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7" spans="1:19" ht="40.5" customHeight="1" x14ac:dyDescent="0.6">
      <c r="A7" s="510" t="s">
        <v>142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1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B050"/>
  </sheetPr>
  <dimension ref="A1:Y48"/>
  <sheetViews>
    <sheetView showGridLines="0" zoomScaleNormal="100" zoomScaleSheetLayoutView="145" zoomScalePageLayoutView="40" workbookViewId="0">
      <selection sqref="A1:S1"/>
    </sheetView>
  </sheetViews>
  <sheetFormatPr defaultRowHeight="33" customHeight="1" x14ac:dyDescent="0.2"/>
  <cols>
    <col min="1" max="1" width="5" style="25" customWidth="1"/>
    <col min="2" max="2" width="9.28515625" style="30" customWidth="1"/>
    <col min="3" max="14" width="9.28515625" style="16" customWidth="1"/>
    <col min="15" max="17" width="7" style="16" customWidth="1"/>
    <col min="18" max="18" width="7" style="30" customWidth="1"/>
    <col min="19" max="20" width="7" style="16" customWidth="1"/>
    <col min="21" max="21" width="7" style="31" customWidth="1"/>
    <col min="22" max="23" width="9.140625" style="30"/>
    <col min="24" max="24" width="9.140625" style="16"/>
    <col min="25" max="25" width="9.140625" style="30"/>
    <col min="26" max="16384" width="9.140625" style="16"/>
  </cols>
  <sheetData>
    <row r="1" spans="1:25" ht="50.25" customHeight="1" x14ac:dyDescent="0.2">
      <c r="A1" s="474" t="s">
        <v>271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26"/>
      <c r="U1" s="26"/>
      <c r="V1" s="16"/>
      <c r="W1" s="16"/>
      <c r="X1" s="26"/>
      <c r="Y1" s="16"/>
    </row>
    <row r="2" spans="1:25" ht="50.25" customHeight="1" x14ac:dyDescent="0.2">
      <c r="A2" s="475" t="s">
        <v>217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17"/>
      <c r="U2" s="17"/>
      <c r="V2" s="16"/>
      <c r="W2" s="16"/>
      <c r="X2" s="17"/>
      <c r="Y2" s="16"/>
    </row>
    <row r="3" spans="1:25" s="36" customFormat="1" ht="45" customHeight="1" x14ac:dyDescent="0.2">
      <c r="A3" s="35" t="s">
        <v>207</v>
      </c>
      <c r="U3" s="38"/>
    </row>
    <row r="4" spans="1:25" s="18" customFormat="1" ht="20.100000000000001" customHeight="1" x14ac:dyDescent="0.2">
      <c r="B4" s="473" t="s">
        <v>344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U4" s="28"/>
    </row>
    <row r="5" spans="1:25" s="18" customFormat="1" ht="20.100000000000001" customHeight="1" x14ac:dyDescent="0.2">
      <c r="C5" s="472" t="s">
        <v>272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X5" s="27"/>
    </row>
    <row r="6" spans="1:25" s="18" customFormat="1" ht="20.100000000000001" customHeight="1" x14ac:dyDescent="0.2">
      <c r="C6" s="472" t="s">
        <v>274</v>
      </c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X6" s="27"/>
    </row>
    <row r="7" spans="1:25" s="18" customFormat="1" ht="20.100000000000001" customHeight="1" x14ac:dyDescent="0.2">
      <c r="C7" s="472" t="s">
        <v>275</v>
      </c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X7" s="27"/>
    </row>
    <row r="8" spans="1:25" s="18" customFormat="1" ht="20.100000000000001" customHeight="1" x14ac:dyDescent="0.2">
      <c r="C8" s="472" t="s">
        <v>273</v>
      </c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X8" s="27"/>
    </row>
    <row r="9" spans="1:25" s="4" customFormat="1" ht="9.9499999999999993" customHeight="1" x14ac:dyDescent="0.2">
      <c r="B9" s="20"/>
      <c r="U9" s="29"/>
    </row>
    <row r="10" spans="1:25" s="18" customFormat="1" ht="20.100000000000001" customHeight="1" x14ac:dyDescent="0.2">
      <c r="B10" s="473" t="s">
        <v>345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U10" s="28"/>
    </row>
    <row r="11" spans="1:25" s="18" customFormat="1" ht="20.100000000000001" customHeight="1" x14ac:dyDescent="0.2">
      <c r="C11" s="472" t="s">
        <v>278</v>
      </c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X11" s="27"/>
    </row>
    <row r="12" spans="1:25" s="18" customFormat="1" ht="20.100000000000001" customHeight="1" x14ac:dyDescent="0.2">
      <c r="C12" s="472" t="s">
        <v>276</v>
      </c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X12" s="27"/>
    </row>
    <row r="13" spans="1:25" s="18" customFormat="1" ht="20.100000000000001" customHeight="1" x14ac:dyDescent="0.2">
      <c r="C13" s="472" t="s">
        <v>277</v>
      </c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X13" s="27"/>
    </row>
    <row r="14" spans="1:25" s="18" customFormat="1" ht="20.100000000000001" customHeight="1" x14ac:dyDescent="0.2">
      <c r="C14" s="472" t="s">
        <v>279</v>
      </c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X14" s="27"/>
    </row>
    <row r="15" spans="1:25" s="23" customFormat="1" ht="9.9499999999999993" customHeight="1" x14ac:dyDescent="0.25">
      <c r="A15" s="21"/>
      <c r="B15" s="22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</row>
    <row r="16" spans="1:25" s="36" customFormat="1" ht="45" customHeight="1" x14ac:dyDescent="0.2">
      <c r="A16" s="35" t="s">
        <v>208</v>
      </c>
      <c r="U16" s="37"/>
    </row>
    <row r="17" spans="2:24" s="18" customFormat="1" ht="20.100000000000001" customHeight="1" x14ac:dyDescent="0.2">
      <c r="B17" s="24" t="s">
        <v>152</v>
      </c>
      <c r="U17" s="28"/>
    </row>
    <row r="18" spans="2:24" s="18" customFormat="1" ht="20.100000000000001" customHeight="1" x14ac:dyDescent="0.2">
      <c r="C18" s="472" t="s">
        <v>280</v>
      </c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X18" s="27"/>
    </row>
    <row r="19" spans="2:24" s="18" customFormat="1" ht="20.100000000000001" customHeight="1" x14ac:dyDescent="0.2">
      <c r="C19" s="472" t="s">
        <v>282</v>
      </c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X19" s="27"/>
    </row>
    <row r="20" spans="2:24" s="18" customFormat="1" ht="20.100000000000001" customHeight="1" x14ac:dyDescent="0.2">
      <c r="C20" s="472" t="s">
        <v>281</v>
      </c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X20" s="27"/>
    </row>
    <row r="21" spans="2:24" s="4" customFormat="1" ht="9.9499999999999993" customHeight="1" x14ac:dyDescent="0.2">
      <c r="B21" s="20"/>
      <c r="C21" s="5"/>
      <c r="R21" s="5"/>
      <c r="U21" s="29"/>
    </row>
    <row r="22" spans="2:24" s="18" customFormat="1" ht="20.100000000000001" customHeight="1" x14ac:dyDescent="0.2">
      <c r="B22" s="19" t="s">
        <v>144</v>
      </c>
      <c r="U22" s="28"/>
    </row>
    <row r="23" spans="2:24" s="18" customFormat="1" ht="20.100000000000001" customHeight="1" x14ac:dyDescent="0.2">
      <c r="C23" s="472" t="s">
        <v>287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X23" s="27"/>
    </row>
    <row r="24" spans="2:24" s="4" customFormat="1" ht="9.9499999999999993" customHeight="1" x14ac:dyDescent="0.2">
      <c r="B24" s="20"/>
      <c r="C24" s="5"/>
      <c r="R24" s="5"/>
      <c r="U24" s="29"/>
    </row>
    <row r="25" spans="2:24" s="18" customFormat="1" ht="20.100000000000001" customHeight="1" x14ac:dyDescent="0.2">
      <c r="B25" s="19" t="s">
        <v>142</v>
      </c>
      <c r="U25" s="28"/>
    </row>
    <row r="26" spans="2:24" s="18" customFormat="1" ht="20.100000000000001" customHeight="1" x14ac:dyDescent="0.2">
      <c r="C26" s="472" t="s">
        <v>283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X26" s="27"/>
    </row>
    <row r="27" spans="2:24" s="18" customFormat="1" ht="20.100000000000001" customHeight="1" x14ac:dyDescent="0.2">
      <c r="C27" s="472" t="s">
        <v>288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X27" s="27"/>
    </row>
    <row r="28" spans="2:24" s="18" customFormat="1" ht="20.100000000000001" customHeight="1" x14ac:dyDescent="0.2">
      <c r="C28" s="472" t="s">
        <v>284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X28" s="27"/>
    </row>
    <row r="29" spans="2:24" s="18" customFormat="1" ht="20.100000000000001" customHeight="1" x14ac:dyDescent="0.2">
      <c r="C29" s="472" t="s">
        <v>289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X29" s="27"/>
    </row>
    <row r="30" spans="2:24" s="4" customFormat="1" ht="9.9499999999999993" customHeight="1" x14ac:dyDescent="0.2">
      <c r="B30" s="20"/>
      <c r="C30" s="5"/>
      <c r="R30" s="5"/>
      <c r="U30" s="29"/>
    </row>
    <row r="31" spans="2:24" s="18" customFormat="1" ht="20.100000000000001" customHeight="1" x14ac:dyDescent="0.2">
      <c r="B31" s="19" t="s">
        <v>189</v>
      </c>
      <c r="U31" s="28"/>
    </row>
    <row r="32" spans="2:24" s="18" customFormat="1" ht="20.100000000000001" customHeight="1" x14ac:dyDescent="0.2">
      <c r="C32" s="472" t="s">
        <v>290</v>
      </c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</row>
    <row r="33" spans="2:24" s="18" customFormat="1" ht="20.100000000000001" customHeight="1" x14ac:dyDescent="0.2">
      <c r="C33" s="472" t="s">
        <v>291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</row>
    <row r="34" spans="2:24" s="18" customFormat="1" ht="20.100000000000001" customHeight="1" x14ac:dyDescent="0.2">
      <c r="C34" s="472" t="s">
        <v>292</v>
      </c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</row>
    <row r="35" spans="2:24" s="18" customFormat="1" ht="20.100000000000001" customHeight="1" x14ac:dyDescent="0.2">
      <c r="C35" s="472" t="s">
        <v>293</v>
      </c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</row>
    <row r="36" spans="2:24" s="18" customFormat="1" ht="20.100000000000001" customHeight="1" x14ac:dyDescent="0.2">
      <c r="C36" s="472" t="s">
        <v>294</v>
      </c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</row>
    <row r="37" spans="2:24" s="18" customFormat="1" ht="20.100000000000001" customHeight="1" x14ac:dyDescent="0.2">
      <c r="C37" s="472" t="s">
        <v>295</v>
      </c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</row>
    <row r="38" spans="2:24" s="18" customFormat="1" ht="20.100000000000001" customHeight="1" x14ac:dyDescent="0.2">
      <c r="C38" s="472" t="s">
        <v>296</v>
      </c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</row>
    <row r="39" spans="2:24" s="18" customFormat="1" ht="20.100000000000001" customHeight="1" x14ac:dyDescent="0.2">
      <c r="C39" s="472" t="s">
        <v>297</v>
      </c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</row>
    <row r="40" spans="2:24" s="18" customFormat="1" ht="20.100000000000001" customHeight="1" x14ac:dyDescent="0.2">
      <c r="C40" s="472" t="s">
        <v>298</v>
      </c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</row>
    <row r="41" spans="2:24" s="4" customFormat="1" ht="9.9499999999999993" customHeight="1" x14ac:dyDescent="0.2">
      <c r="B41" s="20"/>
      <c r="C41" s="5"/>
      <c r="R41" s="5"/>
      <c r="U41" s="29"/>
    </row>
    <row r="42" spans="2:24" s="18" customFormat="1" ht="20.100000000000001" customHeight="1" x14ac:dyDescent="0.2">
      <c r="B42" s="327" t="s">
        <v>238</v>
      </c>
      <c r="U42" s="28"/>
    </row>
    <row r="43" spans="2:24" s="18" customFormat="1" ht="20.100000000000001" customHeight="1" x14ac:dyDescent="0.2">
      <c r="C43" s="472" t="s">
        <v>285</v>
      </c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</row>
    <row r="44" spans="2:24" s="4" customFormat="1" ht="9.9499999999999993" customHeight="1" x14ac:dyDescent="0.2">
      <c r="B44" s="20"/>
      <c r="C44" s="5"/>
      <c r="R44" s="5"/>
      <c r="U44" s="29"/>
    </row>
    <row r="45" spans="2:24" s="4" customFormat="1" ht="20.100000000000001" customHeight="1" x14ac:dyDescent="0.2">
      <c r="B45" s="19" t="s">
        <v>145</v>
      </c>
      <c r="U45" s="28"/>
    </row>
    <row r="46" spans="2:24" s="4" customFormat="1" ht="20.100000000000001" customHeight="1" x14ac:dyDescent="0.2">
      <c r="C46" s="472" t="s">
        <v>286</v>
      </c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X46" s="27"/>
    </row>
    <row r="47" spans="2:24" s="4" customFormat="1" ht="20.100000000000001" customHeight="1" x14ac:dyDescent="0.2">
      <c r="C47" s="472" t="s">
        <v>341</v>
      </c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X47" s="27"/>
    </row>
    <row r="48" spans="2:24" s="4" customFormat="1" ht="20.100000000000001" customHeight="1" x14ac:dyDescent="0.2">
      <c r="C48" s="472" t="s">
        <v>342</v>
      </c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X48" s="27"/>
    </row>
  </sheetData>
  <mergeCells count="33">
    <mergeCell ref="C47:U47"/>
    <mergeCell ref="C48:U48"/>
    <mergeCell ref="C39:U39"/>
    <mergeCell ref="C40:U40"/>
    <mergeCell ref="C46:U46"/>
    <mergeCell ref="C43:U43"/>
    <mergeCell ref="C34:U34"/>
    <mergeCell ref="C35:U35"/>
    <mergeCell ref="C36:U36"/>
    <mergeCell ref="C37:U37"/>
    <mergeCell ref="C38:U38"/>
    <mergeCell ref="A1:S1"/>
    <mergeCell ref="A2:S2"/>
    <mergeCell ref="B4:S4"/>
    <mergeCell ref="C5:U5"/>
    <mergeCell ref="C6:U6"/>
    <mergeCell ref="C7:U7"/>
    <mergeCell ref="C8:U8"/>
    <mergeCell ref="C23:U23"/>
    <mergeCell ref="C26:U26"/>
    <mergeCell ref="C27:U27"/>
    <mergeCell ref="C28:U28"/>
    <mergeCell ref="C29:U29"/>
    <mergeCell ref="C32:U32"/>
    <mergeCell ref="C33:U33"/>
    <mergeCell ref="B10:S10"/>
    <mergeCell ref="C11:U11"/>
    <mergeCell ref="C12:U12"/>
    <mergeCell ref="C13:U13"/>
    <mergeCell ref="C14:U14"/>
    <mergeCell ref="C18:U18"/>
    <mergeCell ref="C19:U19"/>
    <mergeCell ref="C20:U20"/>
  </mergeCells>
  <phoneticPr fontId="0" type="noConversion"/>
  <hyperlinks>
    <hyperlink ref="C18:S18" location="'1.1 Chegadas de Brasil'!A1" display="1.1 - Chegadas de turistas ao Brasil, por vias de acesso, segundo Continentes e países de residência permanente - 2009-2010"/>
    <hyperlink ref="C19:S19" location="'1.2 Cheg. Princ Emissores'!A1" display="1.2 - Chegadas de turistas ao Brasil, segundo principais países emissores - 2006-2010"/>
    <hyperlink ref="C20:S20" location="'1.3 Cheg. Brasil Ano '!A1" display="1.3 - Chegadas de turistas ao Brasil, segundo os anos - 1970-2010"/>
    <hyperlink ref="C23:S23" location="'2.1 Variação da receita e desp'!A1" display="2.1 - Variação da receita e despesa cambial turística, segundo os meses - 2009-2010"/>
    <hyperlink ref="C26:S26" location="'3.1_desemb internacionais'!A1" display="3.1 - Desembarque de passageiros em voos internacionais - variação anual - 2000-2010"/>
    <hyperlink ref="C27:S27" location="'3.2_desemb internac_mensal'!Area_de_impressao" display="3.2 - Desembarque de passageiros em voos internacionais, segundo os meses - 2009-2010"/>
    <hyperlink ref="C28:S28" location="'3.3_desemb nacionais'!A1" display="3.3 - Desembarque de passageiros em voos nacionais - variação anual - 2000-2010"/>
    <hyperlink ref="C29:S29" location="'3.4_desemb nacionais_mensal'!A1" display="3.4 - Desembarques de passageiros em voos nacionais, segundo os meses - 2009-2010"/>
    <hyperlink ref="C32:S32" location="'4.1 Agências'!A1" display="4.1 - Agências de turismo cadastradas no Ministério do Turismo, segundo Grandes Regiões e Unidades da Federação - 2009-2010"/>
    <hyperlink ref="C33:S33" location="'4.2 Oferta hoteleira'!A1" display="4.2 - Oferta hoteleira, cadastrada no Ministério do Turismo, segundo Grandes Regiões e Unidades da Federação - 2009-2010"/>
    <hyperlink ref="C34:S34" location="'4.3 Acampamentos turístico'!A1" display="4.3 - Acampamentos turísticos cadastrados no Ministério do Turismo, segundo Grandes Regiões e Unidades da Federação - 2009-2010"/>
    <hyperlink ref="C35:S35" location="'4.4.Restaur bares e similares'!A1" display="4.4 - Restaurantes, bares e similares cadastrados no Ministério do Turismo, segundo Grandes Regiões e Unidades da Federação - 2009-2010"/>
    <hyperlink ref="C36:S36" location="'4.5 Parq temáticos'!A1" display="4.5 - Parques temáticos cadastrados no Ministério do Turismo, segundo Grandes Regiões e Unidades da Federação - 2009-2010"/>
    <hyperlink ref="C37:S37" location="'4.6 Transport. Turísticas'!A1" display="4.6 - Transportadoras turísticas cadastradas no Ministério do Turismo, segundo Grandes Regiões e Unidades da Federação - 2009-2010"/>
    <hyperlink ref="C38:S38" location="'4.7 Locadora de veículos'!A1" display="4.7 - Locadoras de veículos cadastradas no Ministério do Turismo, segundo Grandes Regiões e Unidades da Federação - 2009-2010"/>
    <hyperlink ref="C39:S39" location="'4.8 Organ. Eventos'!A1" display="4.8 - Organizadoras de eventos (congressos, convenções e congêneres) cadastradas no Ministério do Turismo, segundo Grandes Regiões e UF - 2009-2010"/>
    <hyperlink ref="C40:S40" location="'4.9 Prest. Serv. Infra eventos'!A1" display="4.9 - Prestadoras de serviços de infraestrutura para eventos, cadastradas no Ministério do Turismo, segundo Grandes Regiões e UF - 2009-2010"/>
    <hyperlink ref="C46:S46" location="'Resultado Econ 6.1'!A1" display="6.1 Conta turismo do Brasil - 2000-2010"/>
    <hyperlink ref="C47:S47" location="'Resultado Econ 6.2'!A1" display="6.2 - Desembolso de recursos realizados por instituições financeiras federais para o financiamento do turismo no Brasil, segundo os anos - 2003-2010"/>
    <hyperlink ref="C48:S48" location="'Resultados econômicos 6.3'!A1" display="6.3 - Desembolso de recursos realizados por instituições financeiras federais para o financiamento do turismo no Brasil, segundo os meses - 2009-2010"/>
    <hyperlink ref="C18:U18" location="'1.1 Chegadas de Brasil'!I1" tooltip="1.1 - Chegadas de turistas ao Brasil, por vias de acesso, segundo Continentes e países de residência permanente - 2011-2012" display="1.1 - Chegadas de turistas ao Brasil, por vias de acesso, segundo Continentes e países de residência permanente - 2011-2012"/>
    <hyperlink ref="C19:U19" location="'1.2 Cheg. Princ Emissores'!N1" tooltip="1.2 - Chegadas de turistas ao Brasil, segundo principais países emissores - 2008-2012" display="1.2 - Chegadas de turistas ao Brasil, segundo principais países emissores - 2008-2012"/>
    <hyperlink ref="C20:U20" location="'1.3 Cheg. Brasil Ano '!G1" tooltip="1.3 - Chegadas de turistas ao Brasil, segundo os anos - 1970-2012" display="1.3 - Chegadas de turistas ao Brasil, segundo os anos - 1970-2012"/>
    <hyperlink ref="C23:U23" location="'2.1 Variação da receita e desp'!F1" tooltip="2.1 - Variação da receita e despesa cambial turística, segundo os meses - 2011-2012" display="2.1 - Variação da receita e despesa cambial turística, segundo os meses - 2011-2012"/>
    <hyperlink ref="C26:U26" location="'3.1_desemb internacionais'!F1" tooltip="3.1 - Desembarques de passageiros em voos internacionais - variação anual - 2000-2012" display="3.1 - Desembarques de passageiros em voos internacionais - variação anual - 2000-2012"/>
    <hyperlink ref="C27:U27" location="'3.2_desemb internac_mensal'!G1" tooltip="3.2 - Desembarques de passageiros em voos internacionais, segundo os meses - 2011-2012" display="3.2 - Desembarques de passageiros em voos internacionais, segundo os meses - 2011-2012"/>
    <hyperlink ref="C28:U28" location="'3.3_desemb nacionais'!F1" tooltip="3.3 - Desembarques de passageiros em voos nacionais - variação anual - 2000-2012" display="3.3 - Desembarques de passageiros em voos nacionais - variação anual - 2000-2012"/>
    <hyperlink ref="C29:U29" location="'3.4_desemb nacionais_mensal'!G1" tooltip="3.4 - Desembarques de passageiros em voos nacionais, segundo os meses - 2011-2012" display="3.4 - Desembarques de passageiros em voos nacionais, segundo os meses - 2011-2012"/>
    <hyperlink ref="C32:U32" location="'4.1 Agências'!B1" tooltip="4.1 - Agências de turismo cadastradas no Ministério do Turismo, segundo Grandes Regiões e Unidades da Federação - 2011-2012" display="4.1 - Agências de turismo cadastradas no Ministério do Turismo, segundo Grandes Regiões e Unidades da Federação - 2011-2012"/>
    <hyperlink ref="C33:U33" location="'4.2 Oferta hoteleira'!F1" tooltip="4.2 - Oferta hoteleira, cadastrada no Ministério do Turismo, segundo Grandes Regiões e Unidades da Federação - 2011-2012" display="4.2 - Oferta hoteleira, cadastrada no Ministério do Turismo, segundo Grandes Regiões e Unidades da Federação - 2011-2012"/>
    <hyperlink ref="C34:U34" location="'4.3 Acampamentos turístico'!B1" tooltip="4.3 - Acampamentos turísticos cadastrados no Ministério do Turismo, segundo Grandes Regiões e Unidades da Federação - 2011-2012" display="4.3 - Acampamentos turísticos cadastrados no Ministério do Turismo, segundo Grandes Regiões e Unidades da Federação - 2011-2012"/>
    <hyperlink ref="C35:U35" location="'4.4.Restaur bares e similares'!B1" tooltip="4.4 - Restaurantes, bares e similares cadastrados no Ministério do Turismo, segundo Grandes Regiões e Unidades da Federação - 2011-2012" display="4.4 - Restaurantes, bares e similares cadastrados no Ministério do Turismo, segundo Grandes Regiões e Unidades da Federação - 2011-2012"/>
    <hyperlink ref="C36:U36" location="'4.5 Parq temáticos'!B1" tooltip="4.5 - Parques temáticos cadastrados no Ministério do Turismo, segundo Grandes Regiões e Unidades da Federação - 2011-2012" display="4.5 - Parques temáticos cadastrados no Ministério do Turismo, segundo Grandes Regiões e Unidades da Federação - 2011-2012"/>
    <hyperlink ref="C37:U37" location="'4.6 Transport. Turísticas'!B1" tooltip="4.6 - Transportadoras turísticas cadastradas no Ministério do Turismo, segundo Grandes Regiões e Unidades da Federação - 2011-2012" display="4.6 - Transportadoras turísticas cadastradas no Ministério do Turismo, segundo Grandes Regiões e Unidades da Federação - 2011-2012"/>
    <hyperlink ref="C38:U38" location="'4.7 Locadora de veículos'!B1" tooltip="4.7 - Locadoras de veículos cadastradas no Ministério do Turismo, segundo Grandes Regiões e Unidades da Federação - 2011-2012" display="4.7 - Locadoras de veículos cadastradas no Ministério do Turismo, segundo Grandes Regiões e Unidades da Federação - 2011-2012"/>
    <hyperlink ref="C39:U39" location="'4.8 Organ. Eventos'!B1" tooltip="4.8 - Organizadoras de eventos (congressos, convenções e congêneres) cadastradas no Ministério do Turismo, segundo Grandes Regiões e UF - 2011-2012" display="4.8 - Organizadoras de eventos (congressos, convenções e congêneres) cadastradas no Ministério do Turismo, segundo Grandes Regiões e UF - 2011-2012"/>
    <hyperlink ref="C40:U40" location="'4.9 Prest. Serv. Infra eventos'!B1" tooltip="4.9 - Prestadoras de serviços de infraestrutura para eventos, cadastradas no Ministério do Turismo, segundo Grandes Regiões e UF - 2011-2012" display="4.9 - Prestadoras de serviços de infraestrutura para eventos, cadastradas no Ministério do Turismo, segundo Grandes Regiões e UF - 2011-2012"/>
    <hyperlink ref="C46:U46" location="'6.1 - Conta Turismo'!B1" tooltip="6.1 - Conta turismo do Brasil - 2000-2012" display="6.1 - Conta turismo do Brasil - 2000-2013"/>
    <hyperlink ref="C47:U47" location="'6.2 - Desembolso IFF_ano'!B1" tooltip="6.2 - Desembolso de recursos realizados por instituições financeiras federais para o financiamento do turismo no Brasil, segundo os anos - 2003-2012" display="6.2 - Desembolso de recursos realizados por instituições financeiras federais para o financiamento do turismo no Brasil, segundo os anos - 2003-2013"/>
    <hyperlink ref="C48:U48" location="'6.3 - Desembolso IFF_mes'!B1" tooltip="6.3 - Desembolso de recursos realizados por instituições financeiras federais para o financiamento do turismo no Brasil, segundo os meses - 2011-2012" display="6.3 - Desembolso de recursos realizados por instituições financeiras federais para o financiamento do turismo no Brasil, segundo os meses - 2012-2013"/>
    <hyperlink ref="C11:U11" location="'2.1_Receita Região 2006_2010'!E1" tooltip="2.1 - Receita cambial turística por regiões e sub-regiões - 2007-2012" display="2.1 - Receita cambial turística por regiões e sub-regiões - 2007-2012"/>
    <hyperlink ref="C12:U12" location="'2.2_receita mundo'!E1" tooltip="2.2 - Receita cambial turística: Mundo, América do Sul e Brasil - 2000-2012" display="2.2 - Receita cambial turística: Mundo, América do Sul e Brasil - 2000-2012"/>
    <hyperlink ref="C13:U13" location="'2.3_participação receita'!F1" tooltip="2.3 - Comparativo da receita cambial turística: Mundo, América do Sul e Brasil - 2000-2012" display="2.3 - Comparativo da receita cambial turística: Mundo, América do Sul e Brasil - 2000-2012"/>
    <hyperlink ref="C14:U14" location="'2.4_Ranking receita'!E1" tooltip="2.4 - Receita cambial turística dos principais países receptores de turistas - 2007-2012" display="2.4 - Receita cambial turística dos principais países receptores de turistas - 2007-2012"/>
    <hyperlink ref="C5:U5" location="'1.1_Chegadas Região '!E1" tooltip="1.1 - Chegadas de turistas internacionais no mundo por regiões e sub-regiões - 2007-2012" display="1.1 - Chegadas de turistas internacionais no mundo por regiões e sub-regiões - 2007-2012"/>
    <hyperlink ref="C6:U6" location="'1.2_Cheg Mundo America Brasil'!F1" tooltip="1.2 - Chegadas de turistas internacionais: Mundo, América do Sul e Brasil - 2000-2012" display="1.2 - Chegadas de turistas internacionais: Mundo, América do Sul e Brasil - 2000-2012"/>
    <hyperlink ref="C7:U7" location="'1.3_Participação turistas'!F1" tooltip="1.3 - Comparativo de chegadas de turistas internacionais: Mundo, América do Sul e Brasil - 2000-2012" display="1.3 - Comparativo de chegadas de turistas internacionais: Mundo, América do Sul e Brasil - 2000-2012"/>
    <hyperlink ref="C8:U8" location="'1.4_Rank paises'!E1" tooltip="1.4 - Principais países receptores de turistas internacionais - 2007-2012" display="1.4 - Principais países receptores de turistas internacionais - 2007-2012"/>
    <hyperlink ref="C43:S43" location="'4.1 Agências'!A1" display="4.1 - Agências de turismo cadastradas no Ministério do Turismo, segundo Grandes Regiões e Unidades da Federação - 2009-2010"/>
    <hyperlink ref="C43:U43" location="'5.1_Locad. automóveis'!E1" tooltip="5.1 - Indicadores de desempenho - ABLA - 2000-2012" display="5.1 - Indicadores de desempenho - ABLA - 2000-2012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FFFF00"/>
  </sheetPr>
  <dimension ref="A1:R23"/>
  <sheetViews>
    <sheetView showGridLines="0" zoomScaleNormal="100" zoomScaleSheetLayoutView="75" workbookViewId="0"/>
  </sheetViews>
  <sheetFormatPr defaultColWidth="13" defaultRowHeight="24" customHeight="1" x14ac:dyDescent="0.2"/>
  <cols>
    <col min="1" max="1" width="32.7109375" style="5" customWidth="1"/>
    <col min="2" max="7" width="23.7109375" style="5" customWidth="1"/>
    <col min="8" max="8" width="13.7109375" style="5" bestFit="1" customWidth="1"/>
    <col min="9" max="16384" width="13" style="5"/>
  </cols>
  <sheetData>
    <row r="1" spans="1:18" s="114" customFormat="1" ht="45" customHeight="1" x14ac:dyDescent="0.2">
      <c r="A1" s="113" t="s">
        <v>43</v>
      </c>
      <c r="E1" s="115"/>
      <c r="F1" s="482" t="s">
        <v>209</v>
      </c>
      <c r="G1" s="482"/>
      <c r="H1" s="189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142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283</v>
      </c>
      <c r="B3" s="119"/>
      <c r="C3" s="119"/>
      <c r="D3" s="119"/>
      <c r="E3" s="119"/>
    </row>
    <row r="4" spans="1:18" ht="24.95" customHeight="1" x14ac:dyDescent="0.2">
      <c r="A4" s="511" t="s">
        <v>0</v>
      </c>
      <c r="B4" s="513" t="s">
        <v>50</v>
      </c>
      <c r="C4" s="513"/>
      <c r="D4" s="513"/>
      <c r="E4" s="513"/>
      <c r="F4" s="513"/>
      <c r="G4" s="514"/>
    </row>
    <row r="5" spans="1:18" ht="24.95" customHeight="1" x14ac:dyDescent="0.2">
      <c r="A5" s="512"/>
      <c r="B5" s="203" t="s">
        <v>1</v>
      </c>
      <c r="C5" s="203" t="s">
        <v>57</v>
      </c>
      <c r="D5" s="203" t="s">
        <v>173</v>
      </c>
      <c r="E5" s="203" t="s">
        <v>57</v>
      </c>
      <c r="F5" s="203" t="s">
        <v>177</v>
      </c>
      <c r="G5" s="204" t="s">
        <v>57</v>
      </c>
      <c r="H5" s="4"/>
    </row>
    <row r="6" spans="1:18" ht="24.95" customHeight="1" x14ac:dyDescent="0.2">
      <c r="A6" s="197">
        <v>2000</v>
      </c>
      <c r="B6" s="205">
        <v>5417652.9999999953</v>
      </c>
      <c r="C6" s="206">
        <v>0</v>
      </c>
      <c r="D6" s="199">
        <v>5195010.0000000019</v>
      </c>
      <c r="E6" s="198">
        <v>0</v>
      </c>
      <c r="F6" s="209">
        <v>222642.9999999998</v>
      </c>
      <c r="G6" s="210">
        <v>0</v>
      </c>
    </row>
    <row r="7" spans="1:18" ht="24.95" customHeight="1" x14ac:dyDescent="0.2">
      <c r="A7" s="197">
        <v>2001</v>
      </c>
      <c r="B7" s="205">
        <v>4990415.9999999935</v>
      </c>
      <c r="C7" s="206">
        <f t="shared" ref="C7:C15" si="0">SUM(B7/B6-1)*100</f>
        <v>-7.8860163247812753</v>
      </c>
      <c r="D7" s="199">
        <v>4800901.0000000028</v>
      </c>
      <c r="E7" s="198">
        <f t="shared" ref="E7:E15" si="1">SUM(D7/D6-1)*100</f>
        <v>-7.5862991601555851</v>
      </c>
      <c r="F7" s="209">
        <v>189514.99999999983</v>
      </c>
      <c r="G7" s="210">
        <f>SUM(F7/F6-1)*100</f>
        <v>-14.879425807234004</v>
      </c>
    </row>
    <row r="8" spans="1:18" ht="24.95" customHeight="1" x14ac:dyDescent="0.2">
      <c r="A8" s="197">
        <v>2002</v>
      </c>
      <c r="B8" s="205">
        <v>4630114.0000000028</v>
      </c>
      <c r="C8" s="206">
        <f t="shared" si="0"/>
        <v>-7.2198790641900601</v>
      </c>
      <c r="D8" s="199">
        <v>4528445.0000000009</v>
      </c>
      <c r="E8" s="198">
        <f t="shared" si="1"/>
        <v>-5.6751014028408768</v>
      </c>
      <c r="F8" s="209">
        <v>101668.99999999987</v>
      </c>
      <c r="G8" s="210">
        <f t="shared" ref="G8:G15" si="2">SUM(F8/F7-1)*100</f>
        <v>-46.353059124607569</v>
      </c>
    </row>
    <row r="9" spans="1:18" ht="24.95" customHeight="1" x14ac:dyDescent="0.2">
      <c r="A9" s="197">
        <v>2003</v>
      </c>
      <c r="B9" s="205">
        <v>5375349.9999999972</v>
      </c>
      <c r="C9" s="206">
        <f t="shared" si="0"/>
        <v>16.09541363344389</v>
      </c>
      <c r="D9" s="199">
        <v>5203193</v>
      </c>
      <c r="E9" s="198">
        <f t="shared" si="1"/>
        <v>14.900214091150477</v>
      </c>
      <c r="F9" s="209">
        <v>172157.00000000012</v>
      </c>
      <c r="G9" s="210">
        <f t="shared" si="2"/>
        <v>69.33086781614881</v>
      </c>
    </row>
    <row r="10" spans="1:18" ht="24.95" customHeight="1" x14ac:dyDescent="0.2">
      <c r="A10" s="197">
        <v>2004</v>
      </c>
      <c r="B10" s="205">
        <v>6185210.0000000037</v>
      </c>
      <c r="C10" s="206">
        <f t="shared" si="0"/>
        <v>15.066181737003292</v>
      </c>
      <c r="D10" s="199">
        <v>5851905.9999999907</v>
      </c>
      <c r="E10" s="198">
        <f t="shared" si="1"/>
        <v>12.467594417504602</v>
      </c>
      <c r="F10" s="209">
        <v>333304.00000000023</v>
      </c>
      <c r="G10" s="210">
        <f t="shared" si="2"/>
        <v>93.604674802651061</v>
      </c>
    </row>
    <row r="11" spans="1:18" ht="24.95" customHeight="1" x14ac:dyDescent="0.2">
      <c r="A11" s="197">
        <v>2005</v>
      </c>
      <c r="B11" s="205">
        <v>6788233.0000000102</v>
      </c>
      <c r="C11" s="206">
        <f t="shared" si="0"/>
        <v>9.749434538196855</v>
      </c>
      <c r="D11" s="199">
        <v>6438578.9999999972</v>
      </c>
      <c r="E11" s="198">
        <f t="shared" si="1"/>
        <v>10.025331917498459</v>
      </c>
      <c r="F11" s="209">
        <v>349654.00000000006</v>
      </c>
      <c r="G11" s="210">
        <f t="shared" si="2"/>
        <v>4.9054316779876039</v>
      </c>
    </row>
    <row r="12" spans="1:18" ht="24.95" customHeight="1" x14ac:dyDescent="0.2">
      <c r="A12" s="197">
        <v>2006</v>
      </c>
      <c r="B12" s="205">
        <v>6367178.9999999898</v>
      </c>
      <c r="C12" s="206">
        <f t="shared" si="0"/>
        <v>-6.2027040026472307</v>
      </c>
      <c r="D12" s="199">
        <v>5943665</v>
      </c>
      <c r="E12" s="198">
        <f t="shared" si="1"/>
        <v>-7.6866960862015947</v>
      </c>
      <c r="F12" s="209">
        <v>423513.99999999988</v>
      </c>
      <c r="G12" s="210">
        <f t="shared" si="2"/>
        <v>21.123739468159908</v>
      </c>
    </row>
    <row r="13" spans="1:18" ht="24.95" customHeight="1" x14ac:dyDescent="0.2">
      <c r="A13" s="197">
        <v>2007</v>
      </c>
      <c r="B13" s="205">
        <v>6445153.0000000084</v>
      </c>
      <c r="C13" s="206">
        <f t="shared" si="0"/>
        <v>1.224623966124061</v>
      </c>
      <c r="D13" s="199">
        <v>6056218.9999999991</v>
      </c>
      <c r="E13" s="198">
        <f t="shared" si="1"/>
        <v>1.8936800778643903</v>
      </c>
      <c r="F13" s="209">
        <v>388934.00000000006</v>
      </c>
      <c r="G13" s="210">
        <f t="shared" si="2"/>
        <v>-8.1650193382036598</v>
      </c>
    </row>
    <row r="14" spans="1:18" ht="24.95" customHeight="1" x14ac:dyDescent="0.2">
      <c r="A14" s="197">
        <v>2008</v>
      </c>
      <c r="B14" s="205">
        <v>6534263.0000000075</v>
      </c>
      <c r="C14" s="206">
        <f t="shared" si="0"/>
        <v>1.3825893659933142</v>
      </c>
      <c r="D14" s="199">
        <v>6270575.9999999953</v>
      </c>
      <c r="E14" s="198">
        <f t="shared" si="1"/>
        <v>3.5394525858460035</v>
      </c>
      <c r="F14" s="209">
        <v>263687.00000000017</v>
      </c>
      <c r="G14" s="210">
        <f t="shared" si="2"/>
        <v>-32.202635922804348</v>
      </c>
      <c r="H14" s="4"/>
    </row>
    <row r="15" spans="1:18" ht="24.95" customHeight="1" x14ac:dyDescent="0.2">
      <c r="A15" s="197">
        <v>2009</v>
      </c>
      <c r="B15" s="205">
        <v>6510953.0000000112</v>
      </c>
      <c r="C15" s="206">
        <f t="shared" si="0"/>
        <v>-0.35673495235799546</v>
      </c>
      <c r="D15" s="199">
        <v>6306466</v>
      </c>
      <c r="E15" s="198">
        <f t="shared" si="1"/>
        <v>0.57235571341460734</v>
      </c>
      <c r="F15" s="209">
        <v>204486.99999999991</v>
      </c>
      <c r="G15" s="210">
        <f t="shared" si="2"/>
        <v>-22.45086030028034</v>
      </c>
    </row>
    <row r="16" spans="1:18" ht="24.95" customHeight="1" x14ac:dyDescent="0.2">
      <c r="A16" s="197">
        <v>2010</v>
      </c>
      <c r="B16" s="205">
        <v>7902530.9999999972</v>
      </c>
      <c r="C16" s="206">
        <f>SUM(B16/B15-1)*100</f>
        <v>21.372877365264099</v>
      </c>
      <c r="D16" s="199">
        <v>7633263.0000000047</v>
      </c>
      <c r="E16" s="198">
        <f>SUM(D16/D15-1)*100</f>
        <v>21.038676812021251</v>
      </c>
      <c r="F16" s="209">
        <v>269268.00000000029</v>
      </c>
      <c r="G16" s="210">
        <f>SUM(F16/F15-1)*100</f>
        <v>31.679764483806004</v>
      </c>
    </row>
    <row r="17" spans="1:8" ht="24.95" customHeight="1" x14ac:dyDescent="0.2">
      <c r="A17" s="197">
        <v>2011</v>
      </c>
      <c r="B17" s="205">
        <v>9018506.9999999981</v>
      </c>
      <c r="C17" s="206">
        <f>SUM(B17/B16-1)*100</f>
        <v>14.121754156990995</v>
      </c>
      <c r="D17" s="199">
        <v>8749153</v>
      </c>
      <c r="E17" s="198">
        <f>SUM(D17/D16-1)*100</f>
        <v>14.618780985274515</v>
      </c>
      <c r="F17" s="209">
        <v>269353.99999999994</v>
      </c>
      <c r="G17" s="210">
        <f>SUM(F17/F16-1)*100</f>
        <v>3.1938440512657706E-2</v>
      </c>
      <c r="H17" s="4"/>
    </row>
    <row r="18" spans="1:8" ht="24.75" customHeight="1" x14ac:dyDescent="0.2">
      <c r="A18" s="197">
        <v>2012</v>
      </c>
      <c r="B18" s="205">
        <v>9368195.0000000019</v>
      </c>
      <c r="C18" s="206">
        <f>SUM(B18/B17-1)*100</f>
        <v>3.8774488948115637</v>
      </c>
      <c r="D18" s="199">
        <v>9123707.0000000224</v>
      </c>
      <c r="E18" s="198">
        <f>SUM(D18/D17-1)*100</f>
        <v>4.2810315467111115</v>
      </c>
      <c r="F18" s="209">
        <v>244488.00000000029</v>
      </c>
      <c r="G18" s="210">
        <f>SUM(F18/F17-1)*100</f>
        <v>-9.2317173682216147</v>
      </c>
    </row>
    <row r="19" spans="1:8" ht="24.95" customHeight="1" x14ac:dyDescent="0.2">
      <c r="A19" s="197">
        <v>2013</v>
      </c>
      <c r="B19" s="205">
        <v>9467994</v>
      </c>
      <c r="C19" s="206">
        <f>SUM(B19/B18-1)*100</f>
        <v>1.0652959294719766</v>
      </c>
      <c r="D19" s="199">
        <v>9201735</v>
      </c>
      <c r="E19" s="198">
        <f>SUM(D19/D18-1)*100</f>
        <v>0.85522255372709743</v>
      </c>
      <c r="F19" s="209">
        <v>266259</v>
      </c>
      <c r="G19" s="210">
        <f>SUM(F19/F18-1)*100</f>
        <v>8.904731520565301</v>
      </c>
      <c r="H19" s="4"/>
    </row>
    <row r="20" spans="1:8" ht="24.95" customHeight="1" thickBot="1" x14ac:dyDescent="0.25">
      <c r="A20" s="200">
        <v>2014</v>
      </c>
      <c r="B20" s="207">
        <v>10441775</v>
      </c>
      <c r="C20" s="208">
        <f>SUM(B20/B19-1)*100</f>
        <v>10.284976944429825</v>
      </c>
      <c r="D20" s="202">
        <v>10094162</v>
      </c>
      <c r="E20" s="201">
        <f>SUM(D20/D19-1)*100</f>
        <v>9.6984644743627122</v>
      </c>
      <c r="F20" s="211">
        <v>347613</v>
      </c>
      <c r="G20" s="212">
        <f>SUM(F20/F19-1)*100</f>
        <v>30.554460130925154</v>
      </c>
    </row>
    <row r="21" spans="1:8" s="137" customFormat="1" ht="15" customHeight="1" x14ac:dyDescent="0.2">
      <c r="A21" s="135" t="s">
        <v>269</v>
      </c>
      <c r="B21" s="135"/>
      <c r="C21" s="135"/>
      <c r="D21" s="135"/>
      <c r="E21" s="135"/>
      <c r="F21" s="135"/>
      <c r="G21" s="136"/>
    </row>
    <row r="22" spans="1:8" s="137" customFormat="1" ht="15" customHeight="1" x14ac:dyDescent="0.2">
      <c r="A22" s="135" t="s">
        <v>199</v>
      </c>
      <c r="B22" s="135"/>
      <c r="C22" s="135"/>
      <c r="D22" s="135"/>
      <c r="E22" s="135"/>
      <c r="F22" s="135"/>
      <c r="G22" s="136"/>
    </row>
    <row r="23" spans="1:8" s="137" customFormat="1" ht="15" customHeight="1" x14ac:dyDescent="0.2">
      <c r="A23" s="135"/>
      <c r="B23" s="135"/>
      <c r="C23" s="135"/>
      <c r="D23" s="138"/>
      <c r="E23" s="138"/>
      <c r="F23" s="135"/>
      <c r="G23" s="136"/>
    </row>
  </sheetData>
  <mergeCells count="5">
    <mergeCell ref="A4:A5"/>
    <mergeCell ref="B4:G4"/>
    <mergeCell ref="J1:K1"/>
    <mergeCell ref="O1:P1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FF00"/>
  </sheetPr>
  <dimension ref="A1:R22"/>
  <sheetViews>
    <sheetView showGridLines="0" zoomScaleNormal="100" zoomScaleSheetLayoutView="70" workbookViewId="0"/>
  </sheetViews>
  <sheetFormatPr defaultColWidth="12.28515625" defaultRowHeight="24" customHeight="1" x14ac:dyDescent="0.2"/>
  <cols>
    <col min="1" max="1" width="30.7109375" style="5" customWidth="1"/>
    <col min="2" max="8" width="20.7109375" style="5" customWidth="1"/>
    <col min="9" max="9" width="12.28515625" style="4"/>
    <col min="10" max="16384" width="12.28515625" style="5"/>
  </cols>
  <sheetData>
    <row r="1" spans="1:18" s="114" customFormat="1" ht="45" customHeight="1" x14ac:dyDescent="0.2">
      <c r="A1" s="113" t="s">
        <v>43</v>
      </c>
      <c r="E1" s="115"/>
      <c r="G1" s="482" t="s">
        <v>209</v>
      </c>
      <c r="H1" s="482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142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288</v>
      </c>
      <c r="B3" s="119"/>
      <c r="C3" s="119"/>
      <c r="D3" s="119"/>
      <c r="E3" s="119"/>
    </row>
    <row r="4" spans="1:18" s="93" customFormat="1" ht="24.95" customHeight="1" x14ac:dyDescent="0.2">
      <c r="A4" s="517" t="s">
        <v>2</v>
      </c>
      <c r="B4" s="513" t="s">
        <v>50</v>
      </c>
      <c r="C4" s="513"/>
      <c r="D4" s="513"/>
      <c r="E4" s="513"/>
      <c r="F4" s="513"/>
      <c r="G4" s="513"/>
      <c r="H4" s="514"/>
      <c r="I4" s="95"/>
    </row>
    <row r="5" spans="1:18" ht="24.95" customHeight="1" x14ac:dyDescent="0.2">
      <c r="A5" s="518"/>
      <c r="B5" s="519">
        <v>2013</v>
      </c>
      <c r="C5" s="520"/>
      <c r="D5" s="512"/>
      <c r="E5" s="519">
        <v>2014</v>
      </c>
      <c r="F5" s="520"/>
      <c r="G5" s="512"/>
      <c r="H5" s="516" t="str">
        <f>"Variação % - "&amp;E5&amp;"/"&amp;B5</f>
        <v>Variação % - 2014/2013</v>
      </c>
      <c r="I5" s="96"/>
      <c r="J5" s="96"/>
      <c r="K5" s="96"/>
      <c r="L5" s="515"/>
      <c r="M5" s="515"/>
      <c r="N5" s="515"/>
    </row>
    <row r="6" spans="1:18" ht="24.95" customHeight="1" x14ac:dyDescent="0.2">
      <c r="A6" s="518"/>
      <c r="B6" s="344" t="s">
        <v>1</v>
      </c>
      <c r="C6" s="203" t="s">
        <v>173</v>
      </c>
      <c r="D6" s="203" t="s">
        <v>177</v>
      </c>
      <c r="E6" s="344" t="s">
        <v>1</v>
      </c>
      <c r="F6" s="203" t="s">
        <v>173</v>
      </c>
      <c r="G6" s="203" t="s">
        <v>177</v>
      </c>
      <c r="H6" s="516"/>
      <c r="I6" s="97"/>
      <c r="J6" s="97"/>
      <c r="K6" s="97"/>
      <c r="L6" s="97"/>
      <c r="M6" s="97"/>
      <c r="N6" s="97"/>
    </row>
    <row r="7" spans="1:18" ht="24.95" customHeight="1" x14ac:dyDescent="0.2">
      <c r="A7" s="213" t="s">
        <v>6</v>
      </c>
      <c r="B7" s="214">
        <f>C7+D7</f>
        <v>9467994</v>
      </c>
      <c r="C7" s="214">
        <v>9201735</v>
      </c>
      <c r="D7" s="214">
        <v>266259</v>
      </c>
      <c r="E7" s="214">
        <f>F7+G7</f>
        <v>10441775</v>
      </c>
      <c r="F7" s="214">
        <v>10094162</v>
      </c>
      <c r="G7" s="214">
        <v>347613</v>
      </c>
      <c r="H7" s="215">
        <f t="shared" ref="H7:H19" si="0">SUM(E7/B7-1)*100</f>
        <v>10.284976944429825</v>
      </c>
      <c r="I7" s="16"/>
      <c r="J7" s="16"/>
      <c r="K7" s="16"/>
      <c r="L7" s="16"/>
      <c r="M7" s="16"/>
      <c r="N7" s="16"/>
    </row>
    <row r="8" spans="1:18" ht="24.95" customHeight="1" x14ac:dyDescent="0.2">
      <c r="A8" s="216" t="s">
        <v>14</v>
      </c>
      <c r="B8" s="301">
        <f t="shared" ref="B8:B19" si="1">C8+D8</f>
        <v>920128</v>
      </c>
      <c r="C8" s="199">
        <v>873126</v>
      </c>
      <c r="D8" s="199">
        <v>47002.000000000015</v>
      </c>
      <c r="E8" s="205">
        <f t="shared" ref="E8:E19" si="2">F8+G8</f>
        <v>964023</v>
      </c>
      <c r="F8" s="209">
        <v>924629</v>
      </c>
      <c r="G8" s="209">
        <v>39394</v>
      </c>
      <c r="H8" s="360">
        <f t="shared" si="0"/>
        <v>4.7705319259929047</v>
      </c>
      <c r="I8" s="16"/>
      <c r="J8" s="16"/>
      <c r="K8" s="16"/>
      <c r="L8" s="16"/>
      <c r="M8" s="16"/>
      <c r="N8" s="16"/>
    </row>
    <row r="9" spans="1:18" ht="24.95" customHeight="1" x14ac:dyDescent="0.2">
      <c r="A9" s="216" t="s">
        <v>15</v>
      </c>
      <c r="B9" s="301">
        <f t="shared" si="1"/>
        <v>784179.00000000012</v>
      </c>
      <c r="C9" s="199">
        <v>747260.00000000012</v>
      </c>
      <c r="D9" s="199">
        <v>36919</v>
      </c>
      <c r="E9" s="205">
        <f t="shared" si="2"/>
        <v>753974</v>
      </c>
      <c r="F9" s="209">
        <v>731028</v>
      </c>
      <c r="G9" s="209">
        <v>22946</v>
      </c>
      <c r="H9" s="360">
        <f t="shared" si="0"/>
        <v>-3.8517991427977738</v>
      </c>
      <c r="I9" s="16"/>
      <c r="J9" s="16"/>
      <c r="K9" s="16"/>
      <c r="L9" s="16"/>
      <c r="M9" s="16"/>
      <c r="N9" s="16"/>
    </row>
    <row r="10" spans="1:18" ht="24.95" customHeight="1" x14ac:dyDescent="0.2">
      <c r="A10" s="216" t="s">
        <v>16</v>
      </c>
      <c r="B10" s="301">
        <f t="shared" si="1"/>
        <v>776437.99999999977</v>
      </c>
      <c r="C10" s="199">
        <v>753162.99999999977</v>
      </c>
      <c r="D10" s="199">
        <v>23274.999999999996</v>
      </c>
      <c r="E10" s="205">
        <f t="shared" si="2"/>
        <v>824967</v>
      </c>
      <c r="F10" s="209">
        <v>802932</v>
      </c>
      <c r="G10" s="209">
        <v>22035</v>
      </c>
      <c r="H10" s="360">
        <f t="shared" si="0"/>
        <v>6.250209289086861</v>
      </c>
      <c r="I10" s="16"/>
      <c r="J10" s="16"/>
      <c r="K10" s="16"/>
      <c r="L10" s="16"/>
      <c r="M10" s="16"/>
      <c r="N10" s="16"/>
    </row>
    <row r="11" spans="1:18" ht="24.95" customHeight="1" x14ac:dyDescent="0.2">
      <c r="A11" s="216" t="s">
        <v>17</v>
      </c>
      <c r="B11" s="301">
        <f t="shared" si="1"/>
        <v>671477.99999999988</v>
      </c>
      <c r="C11" s="199">
        <v>661300.99999999988</v>
      </c>
      <c r="D11" s="199">
        <v>10177.000000000002</v>
      </c>
      <c r="E11" s="205">
        <f t="shared" si="2"/>
        <v>773957</v>
      </c>
      <c r="F11" s="209">
        <v>755453</v>
      </c>
      <c r="G11" s="209">
        <v>18504</v>
      </c>
      <c r="H11" s="360">
        <f t="shared" si="0"/>
        <v>15.261706265879171</v>
      </c>
      <c r="I11" s="16"/>
      <c r="J11" s="16"/>
      <c r="K11" s="16"/>
      <c r="L11" s="16"/>
      <c r="M11" s="16"/>
      <c r="N11" s="16"/>
    </row>
    <row r="12" spans="1:18" ht="24.95" customHeight="1" x14ac:dyDescent="0.2">
      <c r="A12" s="216" t="s">
        <v>18</v>
      </c>
      <c r="B12" s="301">
        <f t="shared" si="1"/>
        <v>749045.00000000012</v>
      </c>
      <c r="C12" s="199">
        <v>736749.00000000012</v>
      </c>
      <c r="D12" s="199">
        <v>12296</v>
      </c>
      <c r="E12" s="205">
        <f t="shared" si="2"/>
        <v>858941</v>
      </c>
      <c r="F12" s="209">
        <v>834802</v>
      </c>
      <c r="G12" s="209">
        <v>24139</v>
      </c>
      <c r="H12" s="360">
        <f t="shared" si="0"/>
        <v>14.67148168668102</v>
      </c>
      <c r="I12" s="16"/>
      <c r="J12" s="16"/>
      <c r="K12" s="16"/>
      <c r="L12" s="16"/>
      <c r="M12" s="16"/>
      <c r="N12" s="16"/>
    </row>
    <row r="13" spans="1:18" ht="24.95" customHeight="1" x14ac:dyDescent="0.2">
      <c r="A13" s="216" t="s">
        <v>19</v>
      </c>
      <c r="B13" s="301">
        <f t="shared" si="1"/>
        <v>738666</v>
      </c>
      <c r="C13" s="199">
        <v>724151</v>
      </c>
      <c r="D13" s="199">
        <v>14515.000000000002</v>
      </c>
      <c r="E13" s="205">
        <f t="shared" si="2"/>
        <v>950537</v>
      </c>
      <c r="F13" s="209">
        <v>892982</v>
      </c>
      <c r="G13" s="209">
        <v>57555</v>
      </c>
      <c r="H13" s="360">
        <f t="shared" si="0"/>
        <v>28.682922999027973</v>
      </c>
      <c r="I13" s="16"/>
      <c r="J13" s="16"/>
      <c r="K13" s="16"/>
      <c r="L13" s="16"/>
      <c r="M13" s="16"/>
      <c r="N13" s="16"/>
    </row>
    <row r="14" spans="1:18" ht="24.95" customHeight="1" x14ac:dyDescent="0.2">
      <c r="A14" s="216" t="s">
        <v>20</v>
      </c>
      <c r="B14" s="301">
        <f t="shared" si="1"/>
        <v>870158.99999999988</v>
      </c>
      <c r="C14" s="199">
        <v>831854.99999999988</v>
      </c>
      <c r="D14" s="199">
        <v>38304</v>
      </c>
      <c r="E14" s="205">
        <f t="shared" si="2"/>
        <v>921730</v>
      </c>
      <c r="F14" s="209">
        <v>879833</v>
      </c>
      <c r="G14" s="209">
        <v>41897</v>
      </c>
      <c r="H14" s="360">
        <f t="shared" si="0"/>
        <v>5.9266180088926479</v>
      </c>
      <c r="I14" s="16"/>
      <c r="J14" s="16"/>
      <c r="K14" s="16"/>
      <c r="L14" s="16"/>
      <c r="M14" s="16"/>
      <c r="N14" s="16"/>
    </row>
    <row r="15" spans="1:18" ht="24.95" customHeight="1" x14ac:dyDescent="0.2">
      <c r="A15" s="216" t="s">
        <v>21</v>
      </c>
      <c r="B15" s="301">
        <f t="shared" si="1"/>
        <v>799682</v>
      </c>
      <c r="C15" s="199">
        <v>779337</v>
      </c>
      <c r="D15" s="199">
        <v>20345</v>
      </c>
      <c r="E15" s="205">
        <f t="shared" si="2"/>
        <v>905446</v>
      </c>
      <c r="F15" s="209">
        <v>884533</v>
      </c>
      <c r="G15" s="209">
        <v>20913</v>
      </c>
      <c r="H15" s="360">
        <f t="shared" si="0"/>
        <v>13.2257572385023</v>
      </c>
      <c r="I15" s="16"/>
      <c r="J15" s="16"/>
      <c r="K15" s="16"/>
      <c r="L15" s="16"/>
      <c r="M15" s="16"/>
      <c r="N15" s="16"/>
    </row>
    <row r="16" spans="1:18" ht="24.95" customHeight="1" x14ac:dyDescent="0.2">
      <c r="A16" s="216" t="s">
        <v>22</v>
      </c>
      <c r="B16" s="301">
        <f t="shared" si="1"/>
        <v>775499</v>
      </c>
      <c r="C16" s="199">
        <v>763347</v>
      </c>
      <c r="D16" s="199">
        <v>12152</v>
      </c>
      <c r="E16" s="205">
        <f t="shared" si="2"/>
        <v>873162</v>
      </c>
      <c r="F16" s="209">
        <v>852803</v>
      </c>
      <c r="G16" s="209">
        <v>20359</v>
      </c>
      <c r="H16" s="360">
        <f t="shared" si="0"/>
        <v>12.593568786033259</v>
      </c>
      <c r="I16" s="16"/>
      <c r="J16" s="16"/>
      <c r="K16" s="16"/>
      <c r="L16" s="16"/>
      <c r="M16" s="16"/>
      <c r="N16" s="16"/>
    </row>
    <row r="17" spans="1:14" ht="24.95" customHeight="1" x14ac:dyDescent="0.2">
      <c r="A17" s="216" t="s">
        <v>23</v>
      </c>
      <c r="B17" s="301">
        <f t="shared" si="1"/>
        <v>828293</v>
      </c>
      <c r="C17" s="199">
        <v>817764</v>
      </c>
      <c r="D17" s="199">
        <v>10528.999999999998</v>
      </c>
      <c r="E17" s="205">
        <f t="shared" si="2"/>
        <v>914013</v>
      </c>
      <c r="F17" s="209">
        <v>891698</v>
      </c>
      <c r="G17" s="209">
        <v>22315</v>
      </c>
      <c r="H17" s="360">
        <f t="shared" si="0"/>
        <v>10.348994860514328</v>
      </c>
      <c r="I17" s="16"/>
      <c r="J17" s="16"/>
      <c r="K17" s="16"/>
      <c r="L17" s="16"/>
      <c r="M17" s="16"/>
      <c r="N17" s="16"/>
    </row>
    <row r="18" spans="1:14" ht="24.95" customHeight="1" x14ac:dyDescent="0.2">
      <c r="A18" s="216" t="s">
        <v>24</v>
      </c>
      <c r="B18" s="301">
        <f t="shared" si="1"/>
        <v>774630.99999999988</v>
      </c>
      <c r="C18" s="199">
        <v>757817.99999999988</v>
      </c>
      <c r="D18" s="199">
        <v>16813</v>
      </c>
      <c r="E18" s="205">
        <f t="shared" si="2"/>
        <v>837170</v>
      </c>
      <c r="F18" s="209">
        <v>821691</v>
      </c>
      <c r="G18" s="209">
        <v>15479</v>
      </c>
      <c r="H18" s="360">
        <f t="shared" si="0"/>
        <v>8.0733923635899032</v>
      </c>
      <c r="I18" s="16"/>
      <c r="J18" s="16"/>
      <c r="K18" s="16"/>
      <c r="L18" s="16"/>
      <c r="M18" s="16"/>
      <c r="N18" s="16"/>
    </row>
    <row r="19" spans="1:14" ht="24.95" customHeight="1" thickBot="1" x14ac:dyDescent="0.25">
      <c r="A19" s="217" t="s">
        <v>25</v>
      </c>
      <c r="B19" s="302">
        <f t="shared" si="1"/>
        <v>779796</v>
      </c>
      <c r="C19" s="202">
        <v>755864</v>
      </c>
      <c r="D19" s="202">
        <v>23932</v>
      </c>
      <c r="E19" s="207">
        <f t="shared" si="2"/>
        <v>863855</v>
      </c>
      <c r="F19" s="211">
        <v>821778</v>
      </c>
      <c r="G19" s="211">
        <v>42077</v>
      </c>
      <c r="H19" s="361">
        <f t="shared" si="0"/>
        <v>10.779614155497086</v>
      </c>
      <c r="I19" s="97"/>
      <c r="J19" s="97"/>
      <c r="K19" s="97"/>
      <c r="L19" s="97"/>
      <c r="M19" s="97"/>
      <c r="N19" s="97"/>
    </row>
    <row r="20" spans="1:14" s="137" customFormat="1" ht="15" customHeight="1" x14ac:dyDescent="0.2">
      <c r="A20" s="135" t="s">
        <v>269</v>
      </c>
      <c r="B20" s="135"/>
      <c r="C20" s="135"/>
      <c r="D20" s="135"/>
      <c r="E20" s="135"/>
      <c r="F20" s="135"/>
      <c r="G20" s="136"/>
    </row>
    <row r="21" spans="1:14" s="137" customFormat="1" ht="15" customHeight="1" x14ac:dyDescent="0.2">
      <c r="A21" s="135" t="s">
        <v>199</v>
      </c>
      <c r="B21" s="135"/>
      <c r="C21" s="135"/>
      <c r="D21" s="135"/>
      <c r="E21" s="135"/>
      <c r="F21" s="135"/>
      <c r="G21" s="136"/>
    </row>
    <row r="22" spans="1:14" s="137" customFormat="1" ht="15" customHeight="1" x14ac:dyDescent="0.2">
      <c r="A22" s="135"/>
      <c r="B22" s="135"/>
      <c r="C22" s="135"/>
      <c r="D22" s="138"/>
      <c r="E22" s="138"/>
      <c r="F22" s="135"/>
      <c r="G22" s="136"/>
    </row>
  </sheetData>
  <mergeCells count="9">
    <mergeCell ref="J1:K1"/>
    <mergeCell ref="O1:P1"/>
    <mergeCell ref="L5:N5"/>
    <mergeCell ref="H5:H6"/>
    <mergeCell ref="A4:A6"/>
    <mergeCell ref="B5:D5"/>
    <mergeCell ref="B4:H4"/>
    <mergeCell ref="E5:G5"/>
    <mergeCell ref="G1:H1"/>
  </mergeCells>
  <phoneticPr fontId="0" type="noConversion"/>
  <hyperlinks>
    <hyperlink ref="G1" location="Sumário!A1" display="Sumário"/>
    <hyperlink ref="G1:H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FFFF00"/>
  </sheetPr>
  <dimension ref="A1:R23"/>
  <sheetViews>
    <sheetView showGridLines="0" zoomScaleNormal="100" zoomScaleSheetLayoutView="70" workbookViewId="0"/>
  </sheetViews>
  <sheetFormatPr defaultColWidth="13.140625" defaultRowHeight="24" customHeight="1" x14ac:dyDescent="0.2"/>
  <cols>
    <col min="1" max="1" width="39.42578125" style="5" customWidth="1"/>
    <col min="2" max="7" width="22.7109375" style="5" customWidth="1"/>
    <col min="8" max="8" width="15.28515625" style="4" customWidth="1"/>
    <col min="9" max="9" width="15.28515625" style="5" customWidth="1"/>
    <col min="10" max="16384" width="13.140625" style="5"/>
  </cols>
  <sheetData>
    <row r="1" spans="1:18" s="114" customFormat="1" ht="45" customHeight="1" x14ac:dyDescent="0.2">
      <c r="A1" s="113" t="s">
        <v>43</v>
      </c>
      <c r="E1" s="115"/>
      <c r="F1" s="482" t="s">
        <v>209</v>
      </c>
      <c r="G1" s="482"/>
      <c r="H1" s="115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142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284</v>
      </c>
      <c r="B3" s="119"/>
      <c r="C3" s="119"/>
      <c r="D3" s="119"/>
      <c r="E3" s="119"/>
    </row>
    <row r="4" spans="1:18" ht="24.95" customHeight="1" x14ac:dyDescent="0.2">
      <c r="A4" s="511" t="s">
        <v>0</v>
      </c>
      <c r="B4" s="521" t="s">
        <v>51</v>
      </c>
      <c r="C4" s="521"/>
      <c r="D4" s="521"/>
      <c r="E4" s="521"/>
      <c r="F4" s="521"/>
      <c r="G4" s="522"/>
      <c r="H4" s="94"/>
      <c r="I4" s="94"/>
    </row>
    <row r="5" spans="1:18" ht="24.95" customHeight="1" x14ac:dyDescent="0.2">
      <c r="A5" s="512"/>
      <c r="B5" s="203" t="s">
        <v>1</v>
      </c>
      <c r="C5" s="203" t="s">
        <v>55</v>
      </c>
      <c r="D5" s="203" t="s">
        <v>173</v>
      </c>
      <c r="E5" s="203" t="s">
        <v>55</v>
      </c>
      <c r="F5" s="203" t="s">
        <v>177</v>
      </c>
      <c r="G5" s="204" t="s">
        <v>55</v>
      </c>
    </row>
    <row r="6" spans="1:18" ht="24.95" customHeight="1" x14ac:dyDescent="0.2">
      <c r="A6" s="197">
        <v>2000</v>
      </c>
      <c r="B6" s="205">
        <f t="shared" ref="B6:B20" si="0">SUM(F6+D6)</f>
        <v>28971320.999999989</v>
      </c>
      <c r="C6" s="206">
        <v>0</v>
      </c>
      <c r="D6" s="199">
        <v>26934288.999999989</v>
      </c>
      <c r="E6" s="198">
        <v>0</v>
      </c>
      <c r="F6" s="209">
        <v>2037032</v>
      </c>
      <c r="G6" s="210">
        <v>0</v>
      </c>
    </row>
    <row r="7" spans="1:18" ht="24.95" customHeight="1" x14ac:dyDescent="0.2">
      <c r="A7" s="197">
        <v>2001</v>
      </c>
      <c r="B7" s="205">
        <f t="shared" si="0"/>
        <v>32615896</v>
      </c>
      <c r="C7" s="206">
        <f t="shared" ref="C7:C16" si="1">SUM(B7/B6-1)*100</f>
        <v>12.579940693764069</v>
      </c>
      <c r="D7" s="199">
        <v>30071216</v>
      </c>
      <c r="E7" s="198">
        <f t="shared" ref="E7:E16" si="2">SUM(D7/D6-1)*100</f>
        <v>11.646592935867028</v>
      </c>
      <c r="F7" s="209">
        <v>2544680</v>
      </c>
      <c r="G7" s="210">
        <f t="shared" ref="G7:G16" si="3">SUM(F7/F6-1)*100</f>
        <v>24.920963440927778</v>
      </c>
    </row>
    <row r="8" spans="1:18" ht="24.95" customHeight="1" x14ac:dyDescent="0.2">
      <c r="A8" s="197">
        <v>2002</v>
      </c>
      <c r="B8" s="205">
        <f t="shared" si="0"/>
        <v>32945284.000000007</v>
      </c>
      <c r="C8" s="206">
        <f t="shared" si="1"/>
        <v>1.0099002032628812</v>
      </c>
      <c r="D8" s="199">
        <v>30250808.000000007</v>
      </c>
      <c r="E8" s="198">
        <f t="shared" si="2"/>
        <v>0.59722227395129224</v>
      </c>
      <c r="F8" s="209">
        <v>2694476.0000000005</v>
      </c>
      <c r="G8" s="210">
        <f t="shared" si="3"/>
        <v>5.8866340757973701</v>
      </c>
    </row>
    <row r="9" spans="1:18" ht="24.95" customHeight="1" x14ac:dyDescent="0.2">
      <c r="A9" s="197">
        <v>2003</v>
      </c>
      <c r="B9" s="205">
        <f t="shared" si="0"/>
        <v>30742037.000000034</v>
      </c>
      <c r="C9" s="206">
        <f t="shared" si="1"/>
        <v>-6.6875944975917427</v>
      </c>
      <c r="D9" s="199">
        <v>28534658.000000034</v>
      </c>
      <c r="E9" s="198">
        <f t="shared" si="2"/>
        <v>-5.6730716085334754</v>
      </c>
      <c r="F9" s="209">
        <v>2207379.0000000005</v>
      </c>
      <c r="G9" s="210">
        <f t="shared" si="3"/>
        <v>-18.077615091023258</v>
      </c>
    </row>
    <row r="10" spans="1:18" ht="24.95" customHeight="1" x14ac:dyDescent="0.2">
      <c r="A10" s="197">
        <v>2004</v>
      </c>
      <c r="B10" s="205">
        <f t="shared" si="0"/>
        <v>36554524.999999911</v>
      </c>
      <c r="C10" s="206">
        <f t="shared" si="1"/>
        <v>18.907296221131588</v>
      </c>
      <c r="D10" s="199">
        <v>33727311.999999911</v>
      </c>
      <c r="E10" s="198">
        <f t="shared" si="2"/>
        <v>18.197708905429579</v>
      </c>
      <c r="F10" s="209">
        <v>2827212.9999999995</v>
      </c>
      <c r="G10" s="210">
        <f t="shared" si="3"/>
        <v>28.080089554172559</v>
      </c>
    </row>
    <row r="11" spans="1:18" ht="24.95" customHeight="1" x14ac:dyDescent="0.2">
      <c r="A11" s="197">
        <v>2005</v>
      </c>
      <c r="B11" s="205">
        <f t="shared" si="0"/>
        <v>43095828.000000015</v>
      </c>
      <c r="C11" s="206">
        <f t="shared" si="1"/>
        <v>17.894646422023321</v>
      </c>
      <c r="D11" s="199">
        <v>39877656.000000015</v>
      </c>
      <c r="E11" s="198">
        <f t="shared" si="2"/>
        <v>18.235500060011066</v>
      </c>
      <c r="F11" s="209">
        <v>3218172.0000000014</v>
      </c>
      <c r="G11" s="210">
        <f t="shared" si="3"/>
        <v>13.828423963811787</v>
      </c>
    </row>
    <row r="12" spans="1:18" ht="24.95" customHeight="1" x14ac:dyDescent="0.2">
      <c r="A12" s="197">
        <v>2006</v>
      </c>
      <c r="B12" s="205">
        <f t="shared" si="0"/>
        <v>46345827.99999994</v>
      </c>
      <c r="C12" s="206">
        <f t="shared" si="1"/>
        <v>7.5413332353190254</v>
      </c>
      <c r="D12" s="199">
        <v>43618631.99999994</v>
      </c>
      <c r="E12" s="198">
        <f t="shared" si="2"/>
        <v>9.3811331338028658</v>
      </c>
      <c r="F12" s="209">
        <v>2727195.9999999995</v>
      </c>
      <c r="G12" s="210">
        <f t="shared" si="3"/>
        <v>-15.256362929016898</v>
      </c>
    </row>
    <row r="13" spans="1:18" ht="24.95" customHeight="1" x14ac:dyDescent="0.2">
      <c r="A13" s="197">
        <v>2007</v>
      </c>
      <c r="B13" s="205">
        <f t="shared" si="0"/>
        <v>50002468.999999978</v>
      </c>
      <c r="C13" s="206">
        <f t="shared" si="1"/>
        <v>7.889903272415455</v>
      </c>
      <c r="D13" s="199">
        <v>47549517.999999978</v>
      </c>
      <c r="E13" s="198">
        <f t="shared" si="2"/>
        <v>9.0119424194689213</v>
      </c>
      <c r="F13" s="209">
        <v>2452951.0000000009</v>
      </c>
      <c r="G13" s="210">
        <f t="shared" si="3"/>
        <v>-10.055932906912401</v>
      </c>
    </row>
    <row r="14" spans="1:18" ht="24.95" customHeight="1" x14ac:dyDescent="0.2">
      <c r="A14" s="197">
        <v>2008</v>
      </c>
      <c r="B14" s="205">
        <f t="shared" si="0"/>
        <v>48702482</v>
      </c>
      <c r="C14" s="206">
        <f t="shared" si="1"/>
        <v>-2.5998456196232644</v>
      </c>
      <c r="D14" s="199">
        <v>46583326</v>
      </c>
      <c r="E14" s="198">
        <f t="shared" si="2"/>
        <v>-2.0319701242817567</v>
      </c>
      <c r="F14" s="209">
        <v>2119156.0000000009</v>
      </c>
      <c r="G14" s="210">
        <f t="shared" si="3"/>
        <v>-13.607895143441507</v>
      </c>
    </row>
    <row r="15" spans="1:18" ht="24.95" customHeight="1" x14ac:dyDescent="0.2">
      <c r="A15" s="197">
        <v>2009</v>
      </c>
      <c r="B15" s="205">
        <f t="shared" si="0"/>
        <v>56024143.999999993</v>
      </c>
      <c r="C15" s="206">
        <f t="shared" si="1"/>
        <v>15.033447371326968</v>
      </c>
      <c r="D15" s="199">
        <v>53915986.999999993</v>
      </c>
      <c r="E15" s="198">
        <f t="shared" si="2"/>
        <v>15.740956324157684</v>
      </c>
      <c r="F15" s="209">
        <v>2108157.0000000009</v>
      </c>
      <c r="G15" s="210">
        <f t="shared" si="3"/>
        <v>-0.51902738637457091</v>
      </c>
    </row>
    <row r="16" spans="1:18" ht="24.95" customHeight="1" x14ac:dyDescent="0.2">
      <c r="A16" s="197">
        <v>2010</v>
      </c>
      <c r="B16" s="205">
        <f t="shared" si="0"/>
        <v>68258268.00000003</v>
      </c>
      <c r="C16" s="206">
        <f t="shared" si="1"/>
        <v>21.837235032096224</v>
      </c>
      <c r="D16" s="199">
        <v>65949270.000000022</v>
      </c>
      <c r="E16" s="198">
        <f t="shared" si="2"/>
        <v>22.318580572400592</v>
      </c>
      <c r="F16" s="209">
        <v>2308998.0000000014</v>
      </c>
      <c r="G16" s="210">
        <f t="shared" si="3"/>
        <v>9.5268521272372286</v>
      </c>
    </row>
    <row r="17" spans="1:7" ht="24.95" customHeight="1" x14ac:dyDescent="0.2">
      <c r="A17" s="197">
        <v>2011</v>
      </c>
      <c r="B17" s="205">
        <f t="shared" si="0"/>
        <v>79244255.99999997</v>
      </c>
      <c r="C17" s="206">
        <f t="shared" ref="C17" si="4">SUM(B17/B16-1)*100</f>
        <v>16.094735951987428</v>
      </c>
      <c r="D17" s="199">
        <v>77083903.99999997</v>
      </c>
      <c r="E17" s="198">
        <f t="shared" ref="E17" si="5">SUM(D17/D16-1)*100</f>
        <v>16.883634951531601</v>
      </c>
      <c r="F17" s="209">
        <v>2160351.9999999995</v>
      </c>
      <c r="G17" s="210">
        <f t="shared" ref="G17" si="6">SUM(F17/F16-1)*100</f>
        <v>-6.4376842249322719</v>
      </c>
    </row>
    <row r="18" spans="1:7" ht="24.95" customHeight="1" x14ac:dyDescent="0.2">
      <c r="A18" s="197">
        <v>2012</v>
      </c>
      <c r="B18" s="205">
        <f t="shared" si="0"/>
        <v>85471709.999999955</v>
      </c>
      <c r="C18" s="206">
        <f t="shared" ref="C18" si="7">SUM(B18/B17-1)*100</f>
        <v>7.8585557040247611</v>
      </c>
      <c r="D18" s="199">
        <v>83203073.999999955</v>
      </c>
      <c r="E18" s="198">
        <f t="shared" ref="E18" si="8">SUM(D18/D17-1)*100</f>
        <v>7.93832393335967</v>
      </c>
      <c r="F18" s="209">
        <v>2268636.0000000028</v>
      </c>
      <c r="G18" s="210">
        <f t="shared" ref="G18" si="9">SUM(F18/F17-1)*100</f>
        <v>5.0123313237844247</v>
      </c>
    </row>
    <row r="19" spans="1:7" ht="24.95" customHeight="1" x14ac:dyDescent="0.2">
      <c r="A19" s="197">
        <v>2013</v>
      </c>
      <c r="B19" s="205">
        <f t="shared" si="0"/>
        <v>88943789</v>
      </c>
      <c r="C19" s="206">
        <f t="shared" ref="C19" si="10">SUM(B19/B18-1)*100</f>
        <v>4.0622552187151051</v>
      </c>
      <c r="D19" s="199">
        <v>86097998</v>
      </c>
      <c r="E19" s="198">
        <f t="shared" ref="E19" si="11">SUM(D19/D18-1)*100</f>
        <v>3.4793474096883159</v>
      </c>
      <c r="F19" s="209">
        <v>2845791</v>
      </c>
      <c r="G19" s="210">
        <f t="shared" ref="G19" si="12">SUM(F19/F18-1)*100</f>
        <v>25.440617181425161</v>
      </c>
    </row>
    <row r="20" spans="1:7" ht="24.95" customHeight="1" thickBot="1" x14ac:dyDescent="0.25">
      <c r="A20" s="200">
        <v>2014</v>
      </c>
      <c r="B20" s="207">
        <f t="shared" si="0"/>
        <v>94671738</v>
      </c>
      <c r="C20" s="208">
        <f t="shared" ref="C20" si="13">SUM(B20/B19-1)*100</f>
        <v>6.4399651334844821</v>
      </c>
      <c r="D20" s="202">
        <v>91180303</v>
      </c>
      <c r="E20" s="201">
        <f t="shared" ref="E20" si="14">SUM(D20/D19-1)*100</f>
        <v>5.9029305187793035</v>
      </c>
      <c r="F20" s="211">
        <v>3491435</v>
      </c>
      <c r="G20" s="212">
        <f t="shared" ref="G20" si="15">SUM(F20/F19-1)*100</f>
        <v>22.687681561998051</v>
      </c>
    </row>
    <row r="21" spans="1:7" s="137" customFormat="1" ht="15" customHeight="1" x14ac:dyDescent="0.2">
      <c r="A21" s="135" t="s">
        <v>269</v>
      </c>
      <c r="B21" s="135"/>
      <c r="C21" s="135"/>
      <c r="D21" s="135"/>
      <c r="E21" s="135"/>
      <c r="F21" s="135"/>
      <c r="G21" s="136"/>
    </row>
    <row r="22" spans="1:7" s="137" customFormat="1" ht="15" customHeight="1" x14ac:dyDescent="0.2">
      <c r="A22" s="135" t="s">
        <v>199</v>
      </c>
      <c r="B22" s="135"/>
      <c r="C22" s="135"/>
      <c r="D22" s="135"/>
      <c r="E22" s="135"/>
      <c r="F22" s="135"/>
      <c r="G22" s="136"/>
    </row>
    <row r="23" spans="1:7" s="137" customFormat="1" ht="15" customHeight="1" x14ac:dyDescent="0.2">
      <c r="A23" s="135"/>
      <c r="B23" s="135"/>
      <c r="C23" s="135"/>
      <c r="D23" s="138"/>
      <c r="E23" s="138"/>
      <c r="F23" s="135"/>
      <c r="G23" s="136"/>
    </row>
  </sheetData>
  <mergeCells count="5">
    <mergeCell ref="B4:G4"/>
    <mergeCell ref="A4:A5"/>
    <mergeCell ref="J1:K1"/>
    <mergeCell ref="O1:P1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FFFF00"/>
  </sheetPr>
  <dimension ref="A1:R22"/>
  <sheetViews>
    <sheetView showGridLines="0" zoomScaleNormal="100" zoomScaleSheetLayoutView="85" workbookViewId="0"/>
  </sheetViews>
  <sheetFormatPr defaultColWidth="13.7109375" defaultRowHeight="24" customHeight="1" x14ac:dyDescent="0.2"/>
  <cols>
    <col min="1" max="1" width="30.7109375" style="5" customWidth="1"/>
    <col min="2" max="8" width="20.7109375" style="5" customWidth="1"/>
    <col min="9" max="9" width="13.7109375" style="4"/>
    <col min="10" max="16384" width="13.7109375" style="5"/>
  </cols>
  <sheetData>
    <row r="1" spans="1:18" s="114" customFormat="1" ht="45" customHeight="1" x14ac:dyDescent="0.2">
      <c r="A1" s="113" t="s">
        <v>43</v>
      </c>
      <c r="E1" s="115"/>
      <c r="G1" s="482" t="s">
        <v>209</v>
      </c>
      <c r="H1" s="482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142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289</v>
      </c>
      <c r="B3" s="119"/>
      <c r="C3" s="119"/>
      <c r="D3" s="119"/>
      <c r="E3" s="119"/>
    </row>
    <row r="4" spans="1:18" ht="24" customHeight="1" x14ac:dyDescent="0.2">
      <c r="A4" s="517" t="s">
        <v>2</v>
      </c>
      <c r="B4" s="513" t="s">
        <v>51</v>
      </c>
      <c r="C4" s="513"/>
      <c r="D4" s="513"/>
      <c r="E4" s="513"/>
      <c r="F4" s="513"/>
      <c r="G4" s="513"/>
      <c r="H4" s="514"/>
    </row>
    <row r="5" spans="1:18" ht="24" customHeight="1" x14ac:dyDescent="0.2">
      <c r="A5" s="518"/>
      <c r="B5" s="523">
        <v>2013</v>
      </c>
      <c r="C5" s="523"/>
      <c r="D5" s="523"/>
      <c r="E5" s="523">
        <v>2014</v>
      </c>
      <c r="F5" s="523"/>
      <c r="G5" s="523"/>
      <c r="H5" s="516" t="str">
        <f>"Variação % - "&amp;E5&amp;"/"&amp;B5</f>
        <v>Variação % - 2014/2013</v>
      </c>
    </row>
    <row r="6" spans="1:18" ht="33.75" customHeight="1" x14ac:dyDescent="0.2">
      <c r="A6" s="518"/>
      <c r="B6" s="345" t="s">
        <v>1</v>
      </c>
      <c r="C6" s="203" t="s">
        <v>173</v>
      </c>
      <c r="D6" s="203" t="s">
        <v>177</v>
      </c>
      <c r="E6" s="345" t="s">
        <v>1</v>
      </c>
      <c r="F6" s="203" t="s">
        <v>173</v>
      </c>
      <c r="G6" s="203" t="s">
        <v>177</v>
      </c>
      <c r="H6" s="516"/>
    </row>
    <row r="7" spans="1:18" ht="24.95" customHeight="1" x14ac:dyDescent="0.2">
      <c r="A7" s="404" t="s">
        <v>6</v>
      </c>
      <c r="B7" s="405">
        <f>C7+D7</f>
        <v>88943789</v>
      </c>
      <c r="C7" s="405">
        <v>86097998</v>
      </c>
      <c r="D7" s="405">
        <v>2845791</v>
      </c>
      <c r="E7" s="406">
        <f>F7+G7</f>
        <v>94671738</v>
      </c>
      <c r="F7" s="405">
        <v>91180303</v>
      </c>
      <c r="G7" s="405">
        <v>3491435</v>
      </c>
      <c r="H7" s="407">
        <f t="shared" ref="H7:H19" si="0">SUM(E7/B7-1)*100</f>
        <v>6.4399651334844821</v>
      </c>
    </row>
    <row r="8" spans="1:18" ht="24.95" customHeight="1" x14ac:dyDescent="0.2">
      <c r="A8" s="216" t="s">
        <v>14</v>
      </c>
      <c r="B8" s="205">
        <f t="shared" ref="B8:B19" si="1">C8+D8</f>
        <v>7713843.0000000009</v>
      </c>
      <c r="C8" s="209">
        <v>7396553.0000000009</v>
      </c>
      <c r="D8" s="209">
        <v>317290</v>
      </c>
      <c r="E8" s="301">
        <f t="shared" ref="E8:E19" si="2">F8+G8</f>
        <v>8603244</v>
      </c>
      <c r="F8" s="199">
        <v>8181276</v>
      </c>
      <c r="G8" s="199">
        <v>421968</v>
      </c>
      <c r="H8" s="210">
        <f t="shared" si="0"/>
        <v>11.529933912318402</v>
      </c>
    </row>
    <row r="9" spans="1:18" ht="24.95" customHeight="1" x14ac:dyDescent="0.2">
      <c r="A9" s="216" t="s">
        <v>15</v>
      </c>
      <c r="B9" s="205">
        <f t="shared" si="1"/>
        <v>6254728.0000000009</v>
      </c>
      <c r="C9" s="209">
        <v>6017708.0000000009</v>
      </c>
      <c r="D9" s="209">
        <v>237019.99999999997</v>
      </c>
      <c r="E9" s="301">
        <f t="shared" si="2"/>
        <v>7174894</v>
      </c>
      <c r="F9" s="199">
        <v>6970383</v>
      </c>
      <c r="G9" s="199">
        <v>204511</v>
      </c>
      <c r="H9" s="210">
        <f t="shared" si="0"/>
        <v>14.71152702403684</v>
      </c>
    </row>
    <row r="10" spans="1:18" ht="24.95" customHeight="1" x14ac:dyDescent="0.2">
      <c r="A10" s="216" t="s">
        <v>16</v>
      </c>
      <c r="B10" s="205">
        <f t="shared" si="1"/>
        <v>6979998</v>
      </c>
      <c r="C10" s="209">
        <v>6656243</v>
      </c>
      <c r="D10" s="209">
        <v>323755</v>
      </c>
      <c r="E10" s="301">
        <f t="shared" si="2"/>
        <v>7516406</v>
      </c>
      <c r="F10" s="199">
        <v>7279663</v>
      </c>
      <c r="G10" s="199">
        <v>236743</v>
      </c>
      <c r="H10" s="210">
        <f t="shared" si="0"/>
        <v>7.6849305687480163</v>
      </c>
    </row>
    <row r="11" spans="1:18" ht="24.95" customHeight="1" x14ac:dyDescent="0.2">
      <c r="A11" s="216" t="s">
        <v>17</v>
      </c>
      <c r="B11" s="205">
        <f t="shared" si="1"/>
        <v>7024817.0000000009</v>
      </c>
      <c r="C11" s="209">
        <v>6768571.0000000009</v>
      </c>
      <c r="D11" s="209">
        <v>256246</v>
      </c>
      <c r="E11" s="301">
        <f t="shared" si="2"/>
        <v>7564943</v>
      </c>
      <c r="F11" s="199">
        <v>7323557</v>
      </c>
      <c r="G11" s="199">
        <v>241386</v>
      </c>
      <c r="H11" s="210">
        <f t="shared" si="0"/>
        <v>7.6888266270850769</v>
      </c>
    </row>
    <row r="12" spans="1:18" ht="24.95" customHeight="1" x14ac:dyDescent="0.2">
      <c r="A12" s="216" t="s">
        <v>18</v>
      </c>
      <c r="B12" s="205">
        <f t="shared" si="1"/>
        <v>7230743.9999999972</v>
      </c>
      <c r="C12" s="209">
        <v>7015430.9999999972</v>
      </c>
      <c r="D12" s="209">
        <v>215312.99999999997</v>
      </c>
      <c r="E12" s="301">
        <f t="shared" si="2"/>
        <v>7637800</v>
      </c>
      <c r="F12" s="199">
        <v>7422679</v>
      </c>
      <c r="G12" s="199">
        <v>215121</v>
      </c>
      <c r="H12" s="210">
        <f t="shared" si="0"/>
        <v>5.6295175157632826</v>
      </c>
    </row>
    <row r="13" spans="1:18" ht="24.95" customHeight="1" x14ac:dyDescent="0.2">
      <c r="A13" s="216" t="s">
        <v>19</v>
      </c>
      <c r="B13" s="205">
        <f t="shared" si="1"/>
        <v>7061929.9999999981</v>
      </c>
      <c r="C13" s="209">
        <v>6845224.9999999981</v>
      </c>
      <c r="D13" s="209">
        <v>216705</v>
      </c>
      <c r="E13" s="301">
        <f t="shared" si="2"/>
        <v>7143672</v>
      </c>
      <c r="F13" s="199">
        <v>6619781</v>
      </c>
      <c r="G13" s="199">
        <v>523891</v>
      </c>
      <c r="H13" s="210">
        <f t="shared" si="0"/>
        <v>1.1575022692097203</v>
      </c>
    </row>
    <row r="14" spans="1:18" ht="24.95" customHeight="1" x14ac:dyDescent="0.2">
      <c r="A14" s="216" t="s">
        <v>20</v>
      </c>
      <c r="B14" s="205">
        <f t="shared" si="1"/>
        <v>8048092.0000000019</v>
      </c>
      <c r="C14" s="209">
        <v>7823512.0000000019</v>
      </c>
      <c r="D14" s="209">
        <v>224579.99999999997</v>
      </c>
      <c r="E14" s="301">
        <f t="shared" si="2"/>
        <v>8197192</v>
      </c>
      <c r="F14" s="199">
        <v>7912415</v>
      </c>
      <c r="G14" s="199">
        <v>284777</v>
      </c>
      <c r="H14" s="210">
        <f t="shared" si="0"/>
        <v>1.8526130168491806</v>
      </c>
    </row>
    <row r="15" spans="1:18" ht="24.95" customHeight="1" x14ac:dyDescent="0.2">
      <c r="A15" s="216" t="s">
        <v>21</v>
      </c>
      <c r="B15" s="205">
        <f t="shared" si="1"/>
        <v>7384123.9999999991</v>
      </c>
      <c r="C15" s="209">
        <v>7224959.9999999991</v>
      </c>
      <c r="D15" s="209">
        <v>159164.00000000003</v>
      </c>
      <c r="E15" s="301">
        <f t="shared" si="2"/>
        <v>7955266</v>
      </c>
      <c r="F15" s="199">
        <v>7747583</v>
      </c>
      <c r="G15" s="199">
        <v>207683</v>
      </c>
      <c r="H15" s="210">
        <f t="shared" si="0"/>
        <v>7.734729265109852</v>
      </c>
    </row>
    <row r="16" spans="1:18" ht="24.95" customHeight="1" x14ac:dyDescent="0.2">
      <c r="A16" s="216" t="s">
        <v>22</v>
      </c>
      <c r="B16" s="205">
        <f t="shared" si="1"/>
        <v>7404679.0000000009</v>
      </c>
      <c r="C16" s="209">
        <v>7224113.0000000009</v>
      </c>
      <c r="D16" s="209">
        <v>180566.00000000003</v>
      </c>
      <c r="E16" s="301">
        <f t="shared" si="2"/>
        <v>7718173</v>
      </c>
      <c r="F16" s="199">
        <v>7510698</v>
      </c>
      <c r="G16" s="199">
        <v>207475</v>
      </c>
      <c r="H16" s="210">
        <f t="shared" si="0"/>
        <v>4.2337284303613831</v>
      </c>
    </row>
    <row r="17" spans="1:8" ht="24.95" customHeight="1" x14ac:dyDescent="0.2">
      <c r="A17" s="216" t="s">
        <v>23</v>
      </c>
      <c r="B17" s="205">
        <f t="shared" si="1"/>
        <v>7873392</v>
      </c>
      <c r="C17" s="209">
        <v>7674488</v>
      </c>
      <c r="D17" s="209">
        <v>198904</v>
      </c>
      <c r="E17" s="301">
        <f t="shared" si="2"/>
        <v>8334984</v>
      </c>
      <c r="F17" s="199">
        <v>8050499</v>
      </c>
      <c r="G17" s="199">
        <v>284485</v>
      </c>
      <c r="H17" s="210">
        <f t="shared" si="0"/>
        <v>5.8626828182821278</v>
      </c>
    </row>
    <row r="18" spans="1:8" ht="24.95" customHeight="1" x14ac:dyDescent="0.2">
      <c r="A18" s="216" t="s">
        <v>24</v>
      </c>
      <c r="B18" s="205">
        <f t="shared" si="1"/>
        <v>7745768.9999999981</v>
      </c>
      <c r="C18" s="209">
        <v>7558587.9999999981</v>
      </c>
      <c r="D18" s="209">
        <v>187181</v>
      </c>
      <c r="E18" s="301">
        <f t="shared" si="2"/>
        <v>8109591</v>
      </c>
      <c r="F18" s="199">
        <v>7836287</v>
      </c>
      <c r="G18" s="199">
        <v>273304</v>
      </c>
      <c r="H18" s="210">
        <f t="shared" si="0"/>
        <v>4.6970417010887111</v>
      </c>
    </row>
    <row r="19" spans="1:8" ht="24.95" customHeight="1" thickBot="1" x14ac:dyDescent="0.25">
      <c r="A19" s="217" t="s">
        <v>25</v>
      </c>
      <c r="B19" s="207">
        <f t="shared" si="1"/>
        <v>8221673.0000000009</v>
      </c>
      <c r="C19" s="211">
        <v>7892606.0000000009</v>
      </c>
      <c r="D19" s="211">
        <v>329067</v>
      </c>
      <c r="E19" s="302">
        <f t="shared" si="2"/>
        <v>8715573</v>
      </c>
      <c r="F19" s="202">
        <v>8325482</v>
      </c>
      <c r="G19" s="202">
        <v>390091</v>
      </c>
      <c r="H19" s="212">
        <f t="shared" si="0"/>
        <v>6.0072931628392334</v>
      </c>
    </row>
    <row r="20" spans="1:8" s="137" customFormat="1" ht="15" customHeight="1" x14ac:dyDescent="0.2">
      <c r="A20" s="135" t="s">
        <v>198</v>
      </c>
      <c r="B20" s="135"/>
      <c r="C20" s="135"/>
      <c r="D20" s="135"/>
      <c r="E20" s="135"/>
      <c r="F20" s="135"/>
      <c r="G20" s="136"/>
    </row>
    <row r="21" spans="1:8" s="137" customFormat="1" ht="15" customHeight="1" x14ac:dyDescent="0.2">
      <c r="A21" s="135"/>
      <c r="B21" s="135"/>
      <c r="C21" s="135"/>
      <c r="D21" s="135"/>
      <c r="E21" s="135"/>
      <c r="F21" s="135"/>
      <c r="G21" s="136"/>
    </row>
    <row r="22" spans="1:8" s="137" customFormat="1" ht="15" customHeight="1" x14ac:dyDescent="0.2">
      <c r="A22" s="135"/>
      <c r="B22" s="135"/>
      <c r="C22" s="135"/>
      <c r="D22" s="138"/>
      <c r="E22" s="138"/>
      <c r="F22" s="135"/>
      <c r="G22" s="136"/>
    </row>
  </sheetData>
  <mergeCells count="8">
    <mergeCell ref="J1:K1"/>
    <mergeCell ref="O1:P1"/>
    <mergeCell ref="B5:D5"/>
    <mergeCell ref="A4:A6"/>
    <mergeCell ref="E5:G5"/>
    <mergeCell ref="B4:H4"/>
    <mergeCell ref="H5:H6"/>
    <mergeCell ref="G1:H1"/>
  </mergeCells>
  <phoneticPr fontId="0" type="noConversion"/>
  <hyperlinks>
    <hyperlink ref="G1" location="Sumário!A1" display="Sumário"/>
    <hyperlink ref="G1:H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00B050"/>
  </sheetPr>
  <dimension ref="A1:S8"/>
  <sheetViews>
    <sheetView showGridLines="0" zoomScaleNormal="100" zoomScaleSheetLayoutView="85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6" spans="1:19" ht="40.5" customHeight="1" x14ac:dyDescent="0.2">
      <c r="A6" s="524" t="s">
        <v>200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</row>
    <row r="7" spans="1:19" ht="40.5" customHeight="1" x14ac:dyDescent="0.2">
      <c r="A7" s="524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145"/>
    </row>
    <row r="8" spans="1:19" ht="40.5" customHeight="1" x14ac:dyDescent="0.2">
      <c r="A8" s="524"/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</row>
  </sheetData>
  <mergeCells count="2">
    <mergeCell ref="A6:R8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FFFF00"/>
  </sheetPr>
  <dimension ref="A1:R170"/>
  <sheetViews>
    <sheetView showGridLines="0" zoomScaleNormal="100" zoomScaleSheetLayoutView="85" workbookViewId="0"/>
  </sheetViews>
  <sheetFormatPr defaultColWidth="26.42578125" defaultRowHeight="20.100000000000001" customHeight="1" x14ac:dyDescent="0.2"/>
  <cols>
    <col min="1" max="3" width="57.7109375" style="84" customWidth="1"/>
    <col min="4" max="4" width="14.140625" style="84" customWidth="1"/>
    <col min="5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156"/>
      <c r="G1" s="156"/>
      <c r="H1" s="156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290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178</v>
      </c>
      <c r="C4" s="529"/>
    </row>
    <row r="5" spans="1:18" ht="24.95" customHeight="1" x14ac:dyDescent="0.2">
      <c r="A5" s="527"/>
      <c r="B5" s="220">
        <v>2013</v>
      </c>
      <c r="C5" s="221">
        <v>2014</v>
      </c>
    </row>
    <row r="6" spans="1:18" ht="24.95" customHeight="1" x14ac:dyDescent="0.2">
      <c r="A6" s="222" t="s">
        <v>6</v>
      </c>
      <c r="B6" s="303">
        <v>16797</v>
      </c>
      <c r="C6" s="304">
        <v>18227</v>
      </c>
      <c r="D6" s="85"/>
    </row>
    <row r="7" spans="1:18" s="91" customFormat="1" ht="24.95" customHeight="1" x14ac:dyDescent="0.2">
      <c r="A7" s="222" t="s">
        <v>59</v>
      </c>
      <c r="B7" s="303">
        <v>805</v>
      </c>
      <c r="C7" s="304">
        <v>860</v>
      </c>
    </row>
    <row r="8" spans="1:18" ht="24.95" customHeight="1" x14ac:dyDescent="0.2">
      <c r="A8" s="223" t="s">
        <v>60</v>
      </c>
      <c r="B8" s="305">
        <v>67</v>
      </c>
      <c r="C8" s="306">
        <v>71</v>
      </c>
    </row>
    <row r="9" spans="1:18" ht="24.95" customHeight="1" x14ac:dyDescent="0.2">
      <c r="A9" s="223" t="s">
        <v>61</v>
      </c>
      <c r="B9" s="305">
        <v>74</v>
      </c>
      <c r="C9" s="306">
        <v>70</v>
      </c>
    </row>
    <row r="10" spans="1:18" ht="24.95" customHeight="1" x14ac:dyDescent="0.2">
      <c r="A10" s="223" t="s">
        <v>62</v>
      </c>
      <c r="B10" s="305">
        <v>199</v>
      </c>
      <c r="C10" s="306">
        <v>235</v>
      </c>
    </row>
    <row r="11" spans="1:18" ht="24.95" customHeight="1" x14ac:dyDescent="0.2">
      <c r="A11" s="223" t="s">
        <v>63</v>
      </c>
      <c r="B11" s="305">
        <v>227</v>
      </c>
      <c r="C11" s="306">
        <v>254</v>
      </c>
    </row>
    <row r="12" spans="1:18" ht="24.95" customHeight="1" x14ac:dyDescent="0.2">
      <c r="A12" s="223" t="s">
        <v>64</v>
      </c>
      <c r="B12" s="305">
        <v>141</v>
      </c>
      <c r="C12" s="306">
        <v>133</v>
      </c>
    </row>
    <row r="13" spans="1:18" ht="24.95" customHeight="1" x14ac:dyDescent="0.2">
      <c r="A13" s="223" t="s">
        <v>65</v>
      </c>
      <c r="B13" s="305">
        <v>37</v>
      </c>
      <c r="C13" s="306">
        <v>40</v>
      </c>
    </row>
    <row r="14" spans="1:18" ht="24.95" customHeight="1" x14ac:dyDescent="0.2">
      <c r="A14" s="223" t="s">
        <v>66</v>
      </c>
      <c r="B14" s="305">
        <v>60</v>
      </c>
      <c r="C14" s="306">
        <v>57</v>
      </c>
    </row>
    <row r="15" spans="1:18" s="91" customFormat="1" ht="24.95" customHeight="1" x14ac:dyDescent="0.2">
      <c r="A15" s="222" t="s">
        <v>67</v>
      </c>
      <c r="B15" s="303">
        <v>3136</v>
      </c>
      <c r="C15" s="304">
        <v>3441</v>
      </c>
    </row>
    <row r="16" spans="1:18" ht="24.95" customHeight="1" x14ac:dyDescent="0.2">
      <c r="A16" s="223" t="s">
        <v>68</v>
      </c>
      <c r="B16" s="305">
        <v>246</v>
      </c>
      <c r="C16" s="306">
        <v>265</v>
      </c>
    </row>
    <row r="17" spans="1:3" ht="24.95" customHeight="1" x14ac:dyDescent="0.2">
      <c r="A17" s="223" t="s">
        <v>69</v>
      </c>
      <c r="B17" s="305">
        <v>803</v>
      </c>
      <c r="C17" s="306">
        <v>925</v>
      </c>
    </row>
    <row r="18" spans="1:3" ht="24.95" customHeight="1" x14ac:dyDescent="0.2">
      <c r="A18" s="223" t="s">
        <v>70</v>
      </c>
      <c r="B18" s="305">
        <v>404</v>
      </c>
      <c r="C18" s="306">
        <v>427</v>
      </c>
    </row>
    <row r="19" spans="1:3" ht="24.95" customHeight="1" x14ac:dyDescent="0.2">
      <c r="A19" s="223" t="s">
        <v>71</v>
      </c>
      <c r="B19" s="305">
        <v>207</v>
      </c>
      <c r="C19" s="306">
        <v>203</v>
      </c>
    </row>
    <row r="20" spans="1:3" ht="24.95" customHeight="1" x14ac:dyDescent="0.2">
      <c r="A20" s="223" t="s">
        <v>72</v>
      </c>
      <c r="B20" s="305">
        <v>348</v>
      </c>
      <c r="C20" s="306">
        <v>328</v>
      </c>
    </row>
    <row r="21" spans="1:3" ht="24.95" customHeight="1" x14ac:dyDescent="0.2">
      <c r="A21" s="223" t="s">
        <v>73</v>
      </c>
      <c r="B21" s="305">
        <v>660</v>
      </c>
      <c r="C21" s="306">
        <v>811</v>
      </c>
    </row>
    <row r="22" spans="1:3" ht="24.95" customHeight="1" x14ac:dyDescent="0.2">
      <c r="A22" s="223" t="s">
        <v>74</v>
      </c>
      <c r="B22" s="305">
        <v>93</v>
      </c>
      <c r="C22" s="306">
        <v>99</v>
      </c>
    </row>
    <row r="23" spans="1:3" ht="24.95" customHeight="1" x14ac:dyDescent="0.2">
      <c r="A23" s="223" t="s">
        <v>75</v>
      </c>
      <c r="B23" s="305">
        <v>221</v>
      </c>
      <c r="C23" s="306">
        <v>226</v>
      </c>
    </row>
    <row r="24" spans="1:3" ht="24.95" customHeight="1" x14ac:dyDescent="0.2">
      <c r="A24" s="223" t="s">
        <v>76</v>
      </c>
      <c r="B24" s="305">
        <v>154</v>
      </c>
      <c r="C24" s="306">
        <v>157</v>
      </c>
    </row>
    <row r="25" spans="1:3" s="91" customFormat="1" ht="24.95" customHeight="1" x14ac:dyDescent="0.2">
      <c r="A25" s="222" t="s">
        <v>77</v>
      </c>
      <c r="B25" s="303">
        <v>8386</v>
      </c>
      <c r="C25" s="304">
        <v>9234</v>
      </c>
    </row>
    <row r="26" spans="1:3" ht="24.95" customHeight="1" x14ac:dyDescent="0.2">
      <c r="A26" s="223" t="s">
        <v>78</v>
      </c>
      <c r="B26" s="305">
        <v>238</v>
      </c>
      <c r="C26" s="306">
        <v>247</v>
      </c>
    </row>
    <row r="27" spans="1:3" ht="24.95" customHeight="1" x14ac:dyDescent="0.2">
      <c r="A27" s="223" t="s">
        <v>79</v>
      </c>
      <c r="B27" s="305">
        <v>1521</v>
      </c>
      <c r="C27" s="306">
        <v>1535</v>
      </c>
    </row>
    <row r="28" spans="1:3" ht="24.95" customHeight="1" x14ac:dyDescent="0.2">
      <c r="A28" s="223" t="s">
        <v>80</v>
      </c>
      <c r="B28" s="305">
        <v>2346</v>
      </c>
      <c r="C28" s="306">
        <v>2464</v>
      </c>
    </row>
    <row r="29" spans="1:3" ht="24.95" customHeight="1" x14ac:dyDescent="0.2">
      <c r="A29" s="223" t="s">
        <v>81</v>
      </c>
      <c r="B29" s="305">
        <v>4281</v>
      </c>
      <c r="C29" s="306">
        <v>4988</v>
      </c>
    </row>
    <row r="30" spans="1:3" s="91" customFormat="1" ht="24.95" customHeight="1" x14ac:dyDescent="0.2">
      <c r="A30" s="222" t="s">
        <v>82</v>
      </c>
      <c r="B30" s="303">
        <v>3029</v>
      </c>
      <c r="C30" s="304">
        <v>3137</v>
      </c>
    </row>
    <row r="31" spans="1:3" ht="24.95" customHeight="1" x14ac:dyDescent="0.2">
      <c r="A31" s="223" t="s">
        <v>83</v>
      </c>
      <c r="B31" s="305">
        <v>1129</v>
      </c>
      <c r="C31" s="306">
        <v>1172</v>
      </c>
    </row>
    <row r="32" spans="1:3" ht="24.95" customHeight="1" x14ac:dyDescent="0.2">
      <c r="A32" s="223" t="s">
        <v>84</v>
      </c>
      <c r="B32" s="305">
        <v>1131</v>
      </c>
      <c r="C32" s="306">
        <v>1144</v>
      </c>
    </row>
    <row r="33" spans="1:5" ht="24.95" customHeight="1" x14ac:dyDescent="0.2">
      <c r="A33" s="223" t="s">
        <v>85</v>
      </c>
      <c r="B33" s="305">
        <v>769</v>
      </c>
      <c r="C33" s="306">
        <v>821</v>
      </c>
    </row>
    <row r="34" spans="1:5" s="91" customFormat="1" ht="24.95" customHeight="1" x14ac:dyDescent="0.2">
      <c r="A34" s="222" t="s">
        <v>86</v>
      </c>
      <c r="B34" s="303">
        <v>1441</v>
      </c>
      <c r="C34" s="304">
        <v>1555</v>
      </c>
    </row>
    <row r="35" spans="1:5" ht="24.95" customHeight="1" x14ac:dyDescent="0.2">
      <c r="A35" s="223" t="s">
        <v>87</v>
      </c>
      <c r="B35" s="305">
        <v>437</v>
      </c>
      <c r="C35" s="306">
        <v>512</v>
      </c>
    </row>
    <row r="36" spans="1:5" ht="24.95" customHeight="1" x14ac:dyDescent="0.2">
      <c r="A36" s="223" t="s">
        <v>88</v>
      </c>
      <c r="B36" s="305">
        <v>461</v>
      </c>
      <c r="C36" s="306">
        <v>451</v>
      </c>
    </row>
    <row r="37" spans="1:5" ht="24.95" customHeight="1" x14ac:dyDescent="0.2">
      <c r="A37" s="223" t="s">
        <v>89</v>
      </c>
      <c r="B37" s="305">
        <v>263</v>
      </c>
      <c r="C37" s="306">
        <v>285</v>
      </c>
    </row>
    <row r="38" spans="1:5" ht="24.75" customHeight="1" thickBot="1" x14ac:dyDescent="0.25">
      <c r="A38" s="224" t="s">
        <v>90</v>
      </c>
      <c r="B38" s="307">
        <v>280</v>
      </c>
      <c r="C38" s="308">
        <v>307</v>
      </c>
      <c r="D38" s="89"/>
    </row>
    <row r="39" spans="1:5" s="425" customFormat="1" ht="15.95" customHeight="1" x14ac:dyDescent="0.2">
      <c r="A39" s="530" t="s">
        <v>179</v>
      </c>
      <c r="B39" s="530"/>
      <c r="C39" s="530"/>
      <c r="D39" s="423"/>
      <c r="E39" s="424"/>
    </row>
    <row r="40" spans="1:5" s="425" customFormat="1" ht="45" customHeight="1" x14ac:dyDescent="0.2">
      <c r="A40" s="525" t="s">
        <v>328</v>
      </c>
      <c r="B40" s="525"/>
      <c r="C40" s="525"/>
      <c r="D40" s="426"/>
    </row>
    <row r="41" spans="1:5" s="425" customFormat="1" ht="40.5" customHeight="1" x14ac:dyDescent="0.2">
      <c r="A41" s="525" t="s">
        <v>329</v>
      </c>
      <c r="B41" s="525"/>
      <c r="C41" s="525"/>
      <c r="D41" s="426"/>
    </row>
    <row r="42" spans="1:5" s="428" customFormat="1" ht="19.5" customHeight="1" x14ac:dyDescent="0.2">
      <c r="A42" s="525" t="s">
        <v>330</v>
      </c>
      <c r="B42" s="525"/>
      <c r="C42" s="525"/>
      <c r="D42" s="427"/>
    </row>
    <row r="43" spans="1:5" s="425" customFormat="1" ht="18.75" customHeight="1" x14ac:dyDescent="0.2">
      <c r="A43" s="429" t="s">
        <v>270</v>
      </c>
      <c r="B43" s="429"/>
      <c r="C43" s="429"/>
      <c r="D43" s="430"/>
    </row>
    <row r="44" spans="1:5" ht="20.100000000000001" customHeight="1" x14ac:dyDescent="0.2">
      <c r="A44" s="86"/>
    </row>
    <row r="45" spans="1:5" ht="20.100000000000001" customHeight="1" x14ac:dyDescent="0.2">
      <c r="A45" s="86"/>
    </row>
    <row r="46" spans="1:5" ht="20.100000000000001" customHeight="1" x14ac:dyDescent="0.2">
      <c r="A46" s="86"/>
    </row>
    <row r="47" spans="1:5" ht="20.100000000000001" customHeight="1" x14ac:dyDescent="0.2">
      <c r="A47" s="86"/>
    </row>
    <row r="48" spans="1:5" ht="20.100000000000001" customHeight="1" x14ac:dyDescent="0.2">
      <c r="A48" s="87"/>
    </row>
    <row r="53" spans="1:6" ht="20.100000000000001" customHeight="1" x14ac:dyDescent="0.2">
      <c r="A53" s="89"/>
      <c r="B53" s="89"/>
      <c r="C53" s="89"/>
      <c r="D53" s="89"/>
      <c r="E53" s="89"/>
      <c r="F53" s="89"/>
    </row>
    <row r="54" spans="1:6" ht="20.100000000000001" customHeight="1" x14ac:dyDescent="0.2">
      <c r="A54" s="89"/>
      <c r="B54" s="89"/>
      <c r="C54" s="89"/>
      <c r="D54" s="89"/>
      <c r="E54" s="89"/>
      <c r="F54" s="89"/>
    </row>
    <row r="55" spans="1:6" ht="20.100000000000001" customHeight="1" x14ac:dyDescent="0.2">
      <c r="A55" s="89"/>
      <c r="B55" s="89"/>
      <c r="C55" s="89"/>
      <c r="D55" s="89"/>
      <c r="E55" s="89"/>
      <c r="F55" s="89"/>
    </row>
    <row r="168" spans="1:5" ht="20.100000000000001" customHeight="1" x14ac:dyDescent="0.2">
      <c r="A168" s="89"/>
      <c r="B168" s="89"/>
      <c r="C168" s="89"/>
      <c r="D168" s="89"/>
      <c r="E168" s="89"/>
    </row>
    <row r="169" spans="1:5" ht="20.100000000000001" customHeight="1" x14ac:dyDescent="0.2">
      <c r="A169" s="89"/>
      <c r="B169" s="89"/>
      <c r="C169" s="89"/>
      <c r="D169" s="89"/>
      <c r="E169" s="89"/>
    </row>
    <row r="170" spans="1:5" ht="20.100000000000001" customHeight="1" x14ac:dyDescent="0.2">
      <c r="A170" s="89"/>
      <c r="B170" s="89"/>
      <c r="C170" s="89"/>
      <c r="D170" s="89"/>
      <c r="E170" s="89"/>
    </row>
  </sheetData>
  <mergeCells count="8">
    <mergeCell ref="A42:C42"/>
    <mergeCell ref="J1:K1"/>
    <mergeCell ref="O1:P1"/>
    <mergeCell ref="A41:C41"/>
    <mergeCell ref="A4:A5"/>
    <mergeCell ref="B4:C4"/>
    <mergeCell ref="A39:C39"/>
    <mergeCell ref="A40:C40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FFFF00"/>
  </sheetPr>
  <dimension ref="A1:R176"/>
  <sheetViews>
    <sheetView showGridLines="0" zoomScaleNormal="100" zoomScaleSheetLayoutView="70" workbookViewId="0"/>
  </sheetViews>
  <sheetFormatPr defaultColWidth="26.42578125" defaultRowHeight="20.100000000000001" customHeight="1" x14ac:dyDescent="0.2"/>
  <cols>
    <col min="1" max="1" width="39.7109375" style="84" customWidth="1"/>
    <col min="2" max="7" width="22.28515625" style="84" customWidth="1"/>
    <col min="8" max="16384" width="26.42578125" style="84"/>
  </cols>
  <sheetData>
    <row r="1" spans="1:18" s="114" customFormat="1" ht="45" customHeight="1" x14ac:dyDescent="0.2">
      <c r="A1" s="113" t="s">
        <v>43</v>
      </c>
      <c r="C1" s="219"/>
      <c r="E1" s="156"/>
      <c r="F1" s="482" t="s">
        <v>209</v>
      </c>
      <c r="G1" s="482"/>
      <c r="H1" s="156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291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180</v>
      </c>
      <c r="C4" s="528"/>
      <c r="D4" s="528"/>
      <c r="E4" s="528"/>
      <c r="F4" s="528"/>
      <c r="G4" s="529"/>
    </row>
    <row r="5" spans="1:18" ht="24.95" customHeight="1" x14ac:dyDescent="0.2">
      <c r="A5" s="527"/>
      <c r="B5" s="533">
        <v>2013</v>
      </c>
      <c r="C5" s="533"/>
      <c r="D5" s="533"/>
      <c r="E5" s="533">
        <v>2014</v>
      </c>
      <c r="F5" s="533"/>
      <c r="G5" s="534"/>
    </row>
    <row r="6" spans="1:18" ht="50.1" customHeight="1" x14ac:dyDescent="0.2">
      <c r="A6" s="527"/>
      <c r="B6" s="227" t="s">
        <v>181</v>
      </c>
      <c r="C6" s="227" t="s">
        <v>182</v>
      </c>
      <c r="D6" s="227" t="s">
        <v>183</v>
      </c>
      <c r="E6" s="227" t="s">
        <v>181</v>
      </c>
      <c r="F6" s="227" t="s">
        <v>182</v>
      </c>
      <c r="G6" s="228" t="s">
        <v>183</v>
      </c>
    </row>
    <row r="7" spans="1:18" ht="24.95" customHeight="1" x14ac:dyDescent="0.2">
      <c r="A7" s="222" t="s">
        <v>6</v>
      </c>
      <c r="B7" s="303">
        <v>7602</v>
      </c>
      <c r="C7" s="303">
        <v>383466</v>
      </c>
      <c r="D7" s="303">
        <v>835747</v>
      </c>
      <c r="E7" s="303">
        <v>8138</v>
      </c>
      <c r="F7" s="303">
        <v>448087</v>
      </c>
      <c r="G7" s="304">
        <v>955557</v>
      </c>
    </row>
    <row r="8" spans="1:18" s="91" customFormat="1" ht="24.95" customHeight="1" x14ac:dyDescent="0.2">
      <c r="A8" s="222" t="s">
        <v>59</v>
      </c>
      <c r="B8" s="303">
        <v>646</v>
      </c>
      <c r="C8" s="303">
        <v>24221</v>
      </c>
      <c r="D8" s="303">
        <v>51793</v>
      </c>
      <c r="E8" s="303">
        <v>670</v>
      </c>
      <c r="F8" s="303">
        <v>24945</v>
      </c>
      <c r="G8" s="304">
        <v>53982</v>
      </c>
    </row>
    <row r="9" spans="1:18" ht="24.95" customHeight="1" x14ac:dyDescent="0.2">
      <c r="A9" s="223" t="s">
        <v>60</v>
      </c>
      <c r="B9" s="305">
        <v>71</v>
      </c>
      <c r="C9" s="305">
        <v>2034</v>
      </c>
      <c r="D9" s="305">
        <v>5609</v>
      </c>
      <c r="E9" s="309">
        <v>86</v>
      </c>
      <c r="F9" s="310">
        <v>2319</v>
      </c>
      <c r="G9" s="311">
        <v>6326</v>
      </c>
    </row>
    <row r="10" spans="1:18" ht="24.95" customHeight="1" x14ac:dyDescent="0.2">
      <c r="A10" s="223" t="s">
        <v>61</v>
      </c>
      <c r="B10" s="305">
        <v>20</v>
      </c>
      <c r="C10" s="305">
        <v>679</v>
      </c>
      <c r="D10" s="305">
        <v>1200</v>
      </c>
      <c r="E10" s="309">
        <v>13</v>
      </c>
      <c r="F10" s="310">
        <v>458</v>
      </c>
      <c r="G10" s="311">
        <v>859</v>
      </c>
    </row>
    <row r="11" spans="1:18" ht="24.95" customHeight="1" x14ac:dyDescent="0.2">
      <c r="A11" s="223" t="s">
        <v>62</v>
      </c>
      <c r="B11" s="305">
        <v>197</v>
      </c>
      <c r="C11" s="305">
        <v>8183</v>
      </c>
      <c r="D11" s="305">
        <v>17044</v>
      </c>
      <c r="E11" s="309">
        <v>224</v>
      </c>
      <c r="F11" s="310">
        <v>9756</v>
      </c>
      <c r="G11" s="311">
        <v>20212</v>
      </c>
    </row>
    <row r="12" spans="1:18" ht="24.95" customHeight="1" x14ac:dyDescent="0.2">
      <c r="A12" s="223" t="s">
        <v>63</v>
      </c>
      <c r="B12" s="305">
        <v>158</v>
      </c>
      <c r="C12" s="305">
        <v>7474</v>
      </c>
      <c r="D12" s="305">
        <v>15266</v>
      </c>
      <c r="E12" s="309">
        <v>161</v>
      </c>
      <c r="F12" s="310">
        <v>7320</v>
      </c>
      <c r="G12" s="311">
        <v>15386</v>
      </c>
    </row>
    <row r="13" spans="1:18" ht="24.95" customHeight="1" x14ac:dyDescent="0.2">
      <c r="A13" s="223" t="s">
        <v>64</v>
      </c>
      <c r="B13" s="305">
        <v>56</v>
      </c>
      <c r="C13" s="305">
        <v>2079</v>
      </c>
      <c r="D13" s="305">
        <v>4474</v>
      </c>
      <c r="E13" s="309">
        <v>48</v>
      </c>
      <c r="F13" s="310">
        <v>1839</v>
      </c>
      <c r="G13" s="311">
        <v>4067</v>
      </c>
    </row>
    <row r="14" spans="1:18" ht="24.95" customHeight="1" x14ac:dyDescent="0.2">
      <c r="A14" s="223" t="s">
        <v>65</v>
      </c>
      <c r="B14" s="305">
        <v>19</v>
      </c>
      <c r="C14" s="305">
        <v>602</v>
      </c>
      <c r="D14" s="305">
        <v>1252</v>
      </c>
      <c r="E14" s="309">
        <v>16</v>
      </c>
      <c r="F14" s="310">
        <v>545</v>
      </c>
      <c r="G14" s="311">
        <v>1186</v>
      </c>
    </row>
    <row r="15" spans="1:18" ht="24.95" customHeight="1" x14ac:dyDescent="0.2">
      <c r="A15" s="223" t="s">
        <v>66</v>
      </c>
      <c r="B15" s="305">
        <v>125</v>
      </c>
      <c r="C15" s="305">
        <v>3170</v>
      </c>
      <c r="D15" s="305">
        <v>6948</v>
      </c>
      <c r="E15" s="309">
        <v>122</v>
      </c>
      <c r="F15" s="310">
        <v>2708</v>
      </c>
      <c r="G15" s="311">
        <v>5946</v>
      </c>
    </row>
    <row r="16" spans="1:18" s="91" customFormat="1" ht="24.95" customHeight="1" x14ac:dyDescent="0.2">
      <c r="A16" s="222" t="s">
        <v>67</v>
      </c>
      <c r="B16" s="303">
        <v>2042</v>
      </c>
      <c r="C16" s="303">
        <v>92494</v>
      </c>
      <c r="D16" s="303">
        <v>219765</v>
      </c>
      <c r="E16" s="303">
        <v>2089</v>
      </c>
      <c r="F16" s="312">
        <v>108989</v>
      </c>
      <c r="G16" s="313">
        <v>257890</v>
      </c>
    </row>
    <row r="17" spans="1:7" ht="24.95" customHeight="1" x14ac:dyDescent="0.2">
      <c r="A17" s="223" t="s">
        <v>68</v>
      </c>
      <c r="B17" s="305">
        <v>210</v>
      </c>
      <c r="C17" s="305">
        <v>8680</v>
      </c>
      <c r="D17" s="305">
        <v>20955</v>
      </c>
      <c r="E17" s="309">
        <v>219</v>
      </c>
      <c r="F17" s="310">
        <v>10268</v>
      </c>
      <c r="G17" s="311">
        <v>25202</v>
      </c>
    </row>
    <row r="18" spans="1:7" ht="24.95" customHeight="1" x14ac:dyDescent="0.2">
      <c r="A18" s="223" t="s">
        <v>69</v>
      </c>
      <c r="B18" s="305">
        <v>559</v>
      </c>
      <c r="C18" s="305">
        <v>29029</v>
      </c>
      <c r="D18" s="305">
        <v>68129</v>
      </c>
      <c r="E18" s="309">
        <v>592</v>
      </c>
      <c r="F18" s="310">
        <v>38110</v>
      </c>
      <c r="G18" s="311">
        <v>86101</v>
      </c>
    </row>
    <row r="19" spans="1:7" ht="24.95" customHeight="1" x14ac:dyDescent="0.2">
      <c r="A19" s="223" t="s">
        <v>70</v>
      </c>
      <c r="B19" s="305">
        <v>346</v>
      </c>
      <c r="C19" s="305">
        <v>12861</v>
      </c>
      <c r="D19" s="305">
        <v>29069</v>
      </c>
      <c r="E19" s="309">
        <v>375</v>
      </c>
      <c r="F19" s="310">
        <v>15561</v>
      </c>
      <c r="G19" s="311">
        <v>35550</v>
      </c>
    </row>
    <row r="20" spans="1:7" ht="24.95" customHeight="1" x14ac:dyDescent="0.2">
      <c r="A20" s="223" t="s">
        <v>71</v>
      </c>
      <c r="B20" s="305">
        <v>155</v>
      </c>
      <c r="C20" s="305">
        <v>6911</v>
      </c>
      <c r="D20" s="305">
        <v>14799</v>
      </c>
      <c r="E20" s="309">
        <v>144</v>
      </c>
      <c r="F20" s="310">
        <v>6378</v>
      </c>
      <c r="G20" s="311">
        <v>13454</v>
      </c>
    </row>
    <row r="21" spans="1:7" ht="24.95" customHeight="1" x14ac:dyDescent="0.2">
      <c r="A21" s="223" t="s">
        <v>72</v>
      </c>
      <c r="B21" s="305">
        <v>173</v>
      </c>
      <c r="C21" s="305">
        <v>6321</v>
      </c>
      <c r="D21" s="305">
        <v>16062</v>
      </c>
      <c r="E21" s="309">
        <v>140</v>
      </c>
      <c r="F21" s="310">
        <v>4907</v>
      </c>
      <c r="G21" s="311">
        <v>12315</v>
      </c>
    </row>
    <row r="22" spans="1:7" ht="24.95" customHeight="1" x14ac:dyDescent="0.2">
      <c r="A22" s="223" t="s">
        <v>73</v>
      </c>
      <c r="B22" s="305">
        <v>240</v>
      </c>
      <c r="C22" s="305">
        <v>12443</v>
      </c>
      <c r="D22" s="305">
        <v>30006</v>
      </c>
      <c r="E22" s="309">
        <v>260</v>
      </c>
      <c r="F22" s="310">
        <v>15131</v>
      </c>
      <c r="G22" s="311">
        <v>35800</v>
      </c>
    </row>
    <row r="23" spans="1:7" ht="24.95" customHeight="1" x14ac:dyDescent="0.2">
      <c r="A23" s="223" t="s">
        <v>74</v>
      </c>
      <c r="B23" s="305">
        <v>98</v>
      </c>
      <c r="C23" s="305">
        <v>3106</v>
      </c>
      <c r="D23" s="305">
        <v>6797</v>
      </c>
      <c r="E23" s="309">
        <v>84</v>
      </c>
      <c r="F23" s="310">
        <v>2775</v>
      </c>
      <c r="G23" s="311">
        <v>6049</v>
      </c>
    </row>
    <row r="24" spans="1:7" ht="24.95" customHeight="1" x14ac:dyDescent="0.2">
      <c r="A24" s="223" t="s">
        <v>75</v>
      </c>
      <c r="B24" s="305">
        <v>182</v>
      </c>
      <c r="C24" s="305">
        <v>9413</v>
      </c>
      <c r="D24" s="305">
        <v>26081</v>
      </c>
      <c r="E24" s="309">
        <v>202</v>
      </c>
      <c r="F24" s="310">
        <v>11949</v>
      </c>
      <c r="G24" s="311">
        <v>35135</v>
      </c>
    </row>
    <row r="25" spans="1:7" ht="24.95" customHeight="1" x14ac:dyDescent="0.2">
      <c r="A25" s="223" t="s">
        <v>76</v>
      </c>
      <c r="B25" s="305">
        <v>79</v>
      </c>
      <c r="C25" s="305">
        <v>3730</v>
      </c>
      <c r="D25" s="305">
        <v>7867</v>
      </c>
      <c r="E25" s="309">
        <v>73</v>
      </c>
      <c r="F25" s="310">
        <v>3910</v>
      </c>
      <c r="G25" s="311">
        <v>8284</v>
      </c>
    </row>
    <row r="26" spans="1:7" s="91" customFormat="1" ht="24.95" customHeight="1" x14ac:dyDescent="0.2">
      <c r="A26" s="222" t="s">
        <v>77</v>
      </c>
      <c r="B26" s="303">
        <v>2288</v>
      </c>
      <c r="C26" s="303">
        <v>140112</v>
      </c>
      <c r="D26" s="303">
        <v>278896</v>
      </c>
      <c r="E26" s="303">
        <v>2688</v>
      </c>
      <c r="F26" s="312">
        <v>174362</v>
      </c>
      <c r="G26" s="313">
        <v>339261</v>
      </c>
    </row>
    <row r="27" spans="1:7" ht="24.95" customHeight="1" x14ac:dyDescent="0.2">
      <c r="A27" s="223" t="s">
        <v>78</v>
      </c>
      <c r="B27" s="305">
        <v>231</v>
      </c>
      <c r="C27" s="305">
        <v>11494</v>
      </c>
      <c r="D27" s="305">
        <v>27701</v>
      </c>
      <c r="E27" s="309">
        <v>226</v>
      </c>
      <c r="F27" s="310">
        <v>10825</v>
      </c>
      <c r="G27" s="311">
        <v>25439</v>
      </c>
    </row>
    <row r="28" spans="1:7" ht="24.95" customHeight="1" x14ac:dyDescent="0.2">
      <c r="A28" s="223" t="s">
        <v>79</v>
      </c>
      <c r="B28" s="305">
        <v>510</v>
      </c>
      <c r="C28" s="305">
        <v>26716</v>
      </c>
      <c r="D28" s="305">
        <v>55601</v>
      </c>
      <c r="E28" s="309">
        <v>623</v>
      </c>
      <c r="F28" s="310">
        <v>37233</v>
      </c>
      <c r="G28" s="311">
        <v>73501</v>
      </c>
    </row>
    <row r="29" spans="1:7" ht="24.95" customHeight="1" x14ac:dyDescent="0.2">
      <c r="A29" s="223" t="s">
        <v>80</v>
      </c>
      <c r="B29" s="305">
        <v>778</v>
      </c>
      <c r="C29" s="305">
        <v>42828</v>
      </c>
      <c r="D29" s="305">
        <v>87553</v>
      </c>
      <c r="E29" s="309">
        <v>781</v>
      </c>
      <c r="F29" s="310">
        <v>43754</v>
      </c>
      <c r="G29" s="311">
        <v>91353</v>
      </c>
    </row>
    <row r="30" spans="1:7" ht="24.95" customHeight="1" x14ac:dyDescent="0.2">
      <c r="A30" s="223" t="s">
        <v>81</v>
      </c>
      <c r="B30" s="305">
        <v>769</v>
      </c>
      <c r="C30" s="305">
        <v>59074</v>
      </c>
      <c r="D30" s="305">
        <v>108041</v>
      </c>
      <c r="E30" s="309">
        <v>1058</v>
      </c>
      <c r="F30" s="310">
        <v>82550</v>
      </c>
      <c r="G30" s="311">
        <v>148968</v>
      </c>
    </row>
    <row r="31" spans="1:7" s="91" customFormat="1" ht="24.95" customHeight="1" x14ac:dyDescent="0.2">
      <c r="A31" s="222" t="s">
        <v>82</v>
      </c>
      <c r="B31" s="303">
        <v>1350</v>
      </c>
      <c r="C31" s="303">
        <v>74846</v>
      </c>
      <c r="D31" s="303">
        <v>166246</v>
      </c>
      <c r="E31" s="303">
        <v>1413</v>
      </c>
      <c r="F31" s="312">
        <v>79261</v>
      </c>
      <c r="G31" s="313">
        <v>173865</v>
      </c>
    </row>
    <row r="32" spans="1:7" ht="24.95" customHeight="1" x14ac:dyDescent="0.2">
      <c r="A32" s="223" t="s">
        <v>83</v>
      </c>
      <c r="B32" s="305">
        <v>466</v>
      </c>
      <c r="C32" s="305">
        <v>27135</v>
      </c>
      <c r="D32" s="305">
        <v>56463</v>
      </c>
      <c r="E32" s="309">
        <v>448</v>
      </c>
      <c r="F32" s="310">
        <v>28949</v>
      </c>
      <c r="G32" s="311">
        <v>58864</v>
      </c>
    </row>
    <row r="33" spans="1:9" ht="24.95" customHeight="1" x14ac:dyDescent="0.2">
      <c r="A33" s="223" t="s">
        <v>84</v>
      </c>
      <c r="B33" s="305">
        <v>541</v>
      </c>
      <c r="C33" s="305">
        <v>28014</v>
      </c>
      <c r="D33" s="305">
        <v>62775</v>
      </c>
      <c r="E33" s="309">
        <v>627</v>
      </c>
      <c r="F33" s="310">
        <v>30658</v>
      </c>
      <c r="G33" s="311">
        <v>69995</v>
      </c>
    </row>
    <row r="34" spans="1:9" ht="24.95" customHeight="1" x14ac:dyDescent="0.2">
      <c r="A34" s="223" t="s">
        <v>85</v>
      </c>
      <c r="B34" s="305">
        <v>343</v>
      </c>
      <c r="C34" s="305">
        <v>19697</v>
      </c>
      <c r="D34" s="305">
        <v>47008</v>
      </c>
      <c r="E34" s="309">
        <v>338</v>
      </c>
      <c r="F34" s="310">
        <v>19654</v>
      </c>
      <c r="G34" s="311">
        <v>45006</v>
      </c>
    </row>
    <row r="35" spans="1:9" s="91" customFormat="1" ht="24.95" customHeight="1" x14ac:dyDescent="0.2">
      <c r="A35" s="222" t="s">
        <v>86</v>
      </c>
      <c r="B35" s="303">
        <v>1276</v>
      </c>
      <c r="C35" s="303">
        <v>51793</v>
      </c>
      <c r="D35" s="303">
        <v>119047</v>
      </c>
      <c r="E35" s="303">
        <v>1278</v>
      </c>
      <c r="F35" s="312">
        <v>60530</v>
      </c>
      <c r="G35" s="313">
        <v>130559</v>
      </c>
    </row>
    <row r="36" spans="1:9" ht="24.95" customHeight="1" x14ac:dyDescent="0.2">
      <c r="A36" s="223" t="s">
        <v>87</v>
      </c>
      <c r="B36" s="305">
        <v>52</v>
      </c>
      <c r="C36" s="305">
        <v>8433</v>
      </c>
      <c r="D36" s="305">
        <v>12835</v>
      </c>
      <c r="E36" s="309">
        <v>108</v>
      </c>
      <c r="F36" s="310">
        <v>18304</v>
      </c>
      <c r="G36" s="311">
        <v>28263</v>
      </c>
    </row>
    <row r="37" spans="1:9" ht="24.95" customHeight="1" x14ac:dyDescent="0.2">
      <c r="A37" s="223" t="s">
        <v>88</v>
      </c>
      <c r="B37" s="305">
        <v>603</v>
      </c>
      <c r="C37" s="305">
        <v>22591</v>
      </c>
      <c r="D37" s="305">
        <v>60640</v>
      </c>
      <c r="E37" s="309">
        <v>521</v>
      </c>
      <c r="F37" s="310">
        <v>20558</v>
      </c>
      <c r="G37" s="311">
        <v>53597</v>
      </c>
    </row>
    <row r="38" spans="1:9" ht="24.95" customHeight="1" x14ac:dyDescent="0.2">
      <c r="A38" s="223" t="s">
        <v>89</v>
      </c>
      <c r="B38" s="305">
        <v>284</v>
      </c>
      <c r="C38" s="305">
        <v>9956</v>
      </c>
      <c r="D38" s="305">
        <v>20069</v>
      </c>
      <c r="E38" s="309">
        <v>295</v>
      </c>
      <c r="F38" s="310">
        <v>10378</v>
      </c>
      <c r="G38" s="311">
        <v>21553</v>
      </c>
    </row>
    <row r="39" spans="1:9" ht="24.95" customHeight="1" thickBot="1" x14ac:dyDescent="0.25">
      <c r="A39" s="224" t="s">
        <v>90</v>
      </c>
      <c r="B39" s="307">
        <v>337</v>
      </c>
      <c r="C39" s="307">
        <v>10813</v>
      </c>
      <c r="D39" s="307">
        <v>25503</v>
      </c>
      <c r="E39" s="314">
        <v>354</v>
      </c>
      <c r="F39" s="315">
        <v>11290</v>
      </c>
      <c r="G39" s="316">
        <v>27146</v>
      </c>
    </row>
    <row r="40" spans="1:9" s="438" customFormat="1" ht="15.95" customHeight="1" x14ac:dyDescent="0.2">
      <c r="A40" s="531" t="s">
        <v>179</v>
      </c>
      <c r="B40" s="531"/>
      <c r="C40" s="531"/>
      <c r="D40" s="531"/>
      <c r="E40" s="531"/>
      <c r="F40" s="531"/>
      <c r="G40" s="531"/>
      <c r="H40" s="437"/>
      <c r="I40" s="437"/>
    </row>
    <row r="41" spans="1:9" s="437" customFormat="1" ht="38.1" customHeight="1" x14ac:dyDescent="0.2">
      <c r="A41" s="532" t="s">
        <v>328</v>
      </c>
      <c r="B41" s="532"/>
      <c r="C41" s="532"/>
      <c r="D41" s="532"/>
      <c r="E41" s="532"/>
      <c r="F41" s="532"/>
      <c r="G41" s="532"/>
    </row>
    <row r="42" spans="1:9" s="437" customFormat="1" ht="32.1" customHeight="1" x14ac:dyDescent="0.2">
      <c r="A42" s="532" t="s">
        <v>254</v>
      </c>
      <c r="B42" s="532"/>
      <c r="C42" s="532"/>
      <c r="D42" s="532"/>
      <c r="E42" s="532"/>
      <c r="F42" s="532"/>
      <c r="G42" s="532"/>
    </row>
    <row r="43" spans="1:9" s="437" customFormat="1" ht="32.1" customHeight="1" x14ac:dyDescent="0.2">
      <c r="A43" s="532" t="s">
        <v>255</v>
      </c>
      <c r="B43" s="532"/>
      <c r="C43" s="532"/>
      <c r="D43" s="532"/>
      <c r="E43" s="532"/>
      <c r="F43" s="532"/>
      <c r="G43" s="532"/>
    </row>
    <row r="44" spans="1:9" s="437" customFormat="1" ht="15.95" customHeight="1" x14ac:dyDescent="0.2">
      <c r="A44" s="532" t="s">
        <v>301</v>
      </c>
      <c r="B44" s="532"/>
      <c r="C44" s="532"/>
      <c r="D44" s="532"/>
      <c r="E44" s="532"/>
      <c r="F44" s="532"/>
      <c r="G44" s="532"/>
    </row>
    <row r="45" spans="1:9" s="436" customFormat="1" ht="15" customHeight="1" x14ac:dyDescent="0.2">
      <c r="A45" s="432"/>
      <c r="B45" s="432"/>
      <c r="C45" s="432"/>
      <c r="D45" s="433"/>
      <c r="E45" s="433"/>
      <c r="F45" s="434"/>
      <c r="G45" s="435"/>
    </row>
    <row r="46" spans="1:9" s="363" customFormat="1" ht="15" customHeight="1" x14ac:dyDescent="0.2">
      <c r="A46" s="432"/>
      <c r="B46" s="432"/>
      <c r="C46" s="432"/>
    </row>
    <row r="47" spans="1:9" s="89" customFormat="1" ht="20.100000000000001" customHeight="1" x14ac:dyDescent="0.2">
      <c r="A47" s="86"/>
      <c r="F47" s="84"/>
    </row>
    <row r="48" spans="1:9" s="89" customFormat="1" ht="20.100000000000001" customHeight="1" x14ac:dyDescent="0.2">
      <c r="F48" s="84"/>
    </row>
    <row r="49" spans="6:6" s="89" customFormat="1" ht="20.100000000000001" customHeight="1" x14ac:dyDescent="0.2">
      <c r="F49" s="84"/>
    </row>
    <row r="50" spans="6:6" s="89" customFormat="1" ht="20.100000000000001" customHeight="1" x14ac:dyDescent="0.2">
      <c r="F50" s="84"/>
    </row>
    <row r="51" spans="6:6" s="89" customFormat="1" ht="20.100000000000001" customHeight="1" x14ac:dyDescent="0.2">
      <c r="F51" s="84"/>
    </row>
    <row r="52" spans="6:6" s="89" customFormat="1" ht="20.100000000000001" customHeight="1" x14ac:dyDescent="0.2">
      <c r="F52" s="84"/>
    </row>
    <row r="53" spans="6:6" s="89" customFormat="1" ht="20.100000000000001" customHeight="1" x14ac:dyDescent="0.2">
      <c r="F53" s="84"/>
    </row>
    <row r="54" spans="6:6" s="89" customFormat="1" ht="20.100000000000001" customHeight="1" x14ac:dyDescent="0.2">
      <c r="F54" s="84"/>
    </row>
    <row r="55" spans="6:6" s="89" customFormat="1" ht="20.100000000000001" customHeight="1" x14ac:dyDescent="0.2">
      <c r="F55" s="84"/>
    </row>
    <row r="56" spans="6:6" s="89" customFormat="1" ht="20.100000000000001" customHeight="1" x14ac:dyDescent="0.2">
      <c r="F56" s="84"/>
    </row>
    <row r="57" spans="6:6" s="89" customFormat="1" ht="20.100000000000001" customHeight="1" x14ac:dyDescent="0.2">
      <c r="F57" s="84"/>
    </row>
    <row r="58" spans="6:6" s="89" customFormat="1" ht="20.100000000000001" customHeight="1" x14ac:dyDescent="0.2">
      <c r="F58" s="84"/>
    </row>
    <row r="59" spans="6:6" s="89" customFormat="1" ht="20.100000000000001" customHeight="1" x14ac:dyDescent="0.2"/>
    <row r="60" spans="6:6" s="89" customFormat="1" ht="20.100000000000001" customHeight="1" x14ac:dyDescent="0.2"/>
    <row r="61" spans="6:6" s="89" customFormat="1" ht="20.100000000000001" customHeight="1" x14ac:dyDescent="0.2"/>
    <row r="62" spans="6:6" s="89" customFormat="1" ht="20.100000000000001" customHeight="1" x14ac:dyDescent="0.2">
      <c r="F62" s="84"/>
    </row>
    <row r="63" spans="6:6" s="89" customFormat="1" ht="20.100000000000001" customHeight="1" x14ac:dyDescent="0.2">
      <c r="F63" s="84"/>
    </row>
    <row r="64" spans="6:6" s="89" customFormat="1" ht="20.100000000000001" customHeight="1" x14ac:dyDescent="0.2">
      <c r="F64" s="84"/>
    </row>
    <row r="65" spans="6:6" s="89" customFormat="1" ht="20.100000000000001" customHeight="1" x14ac:dyDescent="0.2">
      <c r="F65" s="84"/>
    </row>
    <row r="66" spans="6:6" s="89" customFormat="1" ht="20.100000000000001" customHeight="1" x14ac:dyDescent="0.2">
      <c r="F66" s="84"/>
    </row>
    <row r="67" spans="6:6" s="89" customFormat="1" ht="20.100000000000001" customHeight="1" x14ac:dyDescent="0.2">
      <c r="F67" s="84"/>
    </row>
    <row r="68" spans="6:6" s="89" customFormat="1" ht="20.100000000000001" customHeight="1" x14ac:dyDescent="0.2">
      <c r="F68" s="84"/>
    </row>
    <row r="69" spans="6:6" s="89" customFormat="1" ht="20.100000000000001" customHeight="1" x14ac:dyDescent="0.2">
      <c r="F69" s="84"/>
    </row>
    <row r="70" spans="6:6" s="89" customFormat="1" ht="20.100000000000001" customHeight="1" x14ac:dyDescent="0.2">
      <c r="F70" s="84"/>
    </row>
    <row r="71" spans="6:6" s="89" customFormat="1" ht="20.100000000000001" customHeight="1" x14ac:dyDescent="0.2">
      <c r="F71" s="84"/>
    </row>
    <row r="72" spans="6:6" s="89" customFormat="1" ht="20.100000000000001" customHeight="1" x14ac:dyDescent="0.2">
      <c r="F72" s="84"/>
    </row>
    <row r="73" spans="6:6" s="89" customFormat="1" ht="20.100000000000001" customHeight="1" x14ac:dyDescent="0.2">
      <c r="F73" s="84"/>
    </row>
    <row r="74" spans="6:6" s="89" customFormat="1" ht="20.100000000000001" customHeight="1" x14ac:dyDescent="0.2">
      <c r="F74" s="84"/>
    </row>
    <row r="75" spans="6:6" s="89" customFormat="1" ht="20.100000000000001" customHeight="1" x14ac:dyDescent="0.2">
      <c r="F75" s="84"/>
    </row>
    <row r="76" spans="6:6" s="89" customFormat="1" ht="20.100000000000001" customHeight="1" x14ac:dyDescent="0.2">
      <c r="F76" s="84"/>
    </row>
    <row r="77" spans="6:6" s="89" customFormat="1" ht="20.100000000000001" customHeight="1" x14ac:dyDescent="0.2">
      <c r="F77" s="84"/>
    </row>
    <row r="78" spans="6:6" s="89" customFormat="1" ht="20.100000000000001" customHeight="1" x14ac:dyDescent="0.2">
      <c r="F78" s="84"/>
    </row>
    <row r="79" spans="6:6" s="89" customFormat="1" ht="20.100000000000001" customHeight="1" x14ac:dyDescent="0.2">
      <c r="F79" s="84"/>
    </row>
    <row r="80" spans="6:6" s="89" customFormat="1" ht="20.100000000000001" customHeight="1" x14ac:dyDescent="0.2">
      <c r="F80" s="84"/>
    </row>
    <row r="81" spans="6:6" s="89" customFormat="1" ht="20.100000000000001" customHeight="1" x14ac:dyDescent="0.2">
      <c r="F81" s="84"/>
    </row>
    <row r="82" spans="6:6" s="89" customFormat="1" ht="20.100000000000001" customHeight="1" x14ac:dyDescent="0.2">
      <c r="F82" s="84"/>
    </row>
    <row r="83" spans="6:6" s="89" customFormat="1" ht="20.100000000000001" customHeight="1" x14ac:dyDescent="0.2">
      <c r="F83" s="84"/>
    </row>
    <row r="84" spans="6:6" s="89" customFormat="1" ht="20.100000000000001" customHeight="1" x14ac:dyDescent="0.2">
      <c r="F84" s="84"/>
    </row>
    <row r="85" spans="6:6" s="89" customFormat="1" ht="20.100000000000001" customHeight="1" x14ac:dyDescent="0.2">
      <c r="F85" s="84"/>
    </row>
    <row r="86" spans="6:6" s="89" customFormat="1" ht="20.100000000000001" customHeight="1" x14ac:dyDescent="0.2">
      <c r="F86" s="84"/>
    </row>
    <row r="87" spans="6:6" s="89" customFormat="1" ht="20.100000000000001" customHeight="1" x14ac:dyDescent="0.2">
      <c r="F87" s="84"/>
    </row>
    <row r="88" spans="6:6" s="89" customFormat="1" ht="20.100000000000001" customHeight="1" x14ac:dyDescent="0.2">
      <c r="F88" s="84"/>
    </row>
    <row r="89" spans="6:6" s="89" customFormat="1" ht="20.100000000000001" customHeight="1" x14ac:dyDescent="0.2">
      <c r="F89" s="84"/>
    </row>
    <row r="90" spans="6:6" s="89" customFormat="1" ht="20.100000000000001" customHeight="1" x14ac:dyDescent="0.2">
      <c r="F90" s="84"/>
    </row>
    <row r="91" spans="6:6" s="89" customFormat="1" ht="20.100000000000001" customHeight="1" x14ac:dyDescent="0.2">
      <c r="F91" s="84"/>
    </row>
    <row r="92" spans="6:6" s="89" customFormat="1" ht="20.100000000000001" customHeight="1" x14ac:dyDescent="0.2">
      <c r="F92" s="84"/>
    </row>
    <row r="93" spans="6:6" s="89" customFormat="1" ht="20.100000000000001" customHeight="1" x14ac:dyDescent="0.2">
      <c r="F93" s="84"/>
    </row>
    <row r="94" spans="6:6" s="89" customFormat="1" ht="20.100000000000001" customHeight="1" x14ac:dyDescent="0.2">
      <c r="F94" s="84"/>
    </row>
    <row r="95" spans="6:6" s="89" customFormat="1" ht="20.100000000000001" customHeight="1" x14ac:dyDescent="0.2">
      <c r="F95" s="84"/>
    </row>
    <row r="96" spans="6:6" s="89" customFormat="1" ht="20.100000000000001" customHeight="1" x14ac:dyDescent="0.2">
      <c r="F96" s="84"/>
    </row>
    <row r="97" spans="6:6" s="89" customFormat="1" ht="20.100000000000001" customHeight="1" x14ac:dyDescent="0.2">
      <c r="F97" s="84"/>
    </row>
    <row r="98" spans="6:6" s="89" customFormat="1" ht="20.100000000000001" customHeight="1" x14ac:dyDescent="0.2">
      <c r="F98" s="84"/>
    </row>
    <row r="99" spans="6:6" s="89" customFormat="1" ht="20.100000000000001" customHeight="1" x14ac:dyDescent="0.2">
      <c r="F99" s="84"/>
    </row>
    <row r="100" spans="6:6" s="89" customFormat="1" ht="20.100000000000001" customHeight="1" x14ac:dyDescent="0.2">
      <c r="F100" s="84"/>
    </row>
    <row r="101" spans="6:6" s="89" customFormat="1" ht="20.100000000000001" customHeight="1" x14ac:dyDescent="0.2">
      <c r="F101" s="84"/>
    </row>
    <row r="102" spans="6:6" s="89" customFormat="1" ht="20.100000000000001" customHeight="1" x14ac:dyDescent="0.2">
      <c r="F102" s="84"/>
    </row>
    <row r="103" spans="6:6" s="89" customFormat="1" ht="20.100000000000001" customHeight="1" x14ac:dyDescent="0.2">
      <c r="F103" s="84"/>
    </row>
    <row r="104" spans="6:6" s="89" customFormat="1" ht="20.100000000000001" customHeight="1" x14ac:dyDescent="0.2">
      <c r="F104" s="84"/>
    </row>
    <row r="105" spans="6:6" s="89" customFormat="1" ht="20.100000000000001" customHeight="1" x14ac:dyDescent="0.2">
      <c r="F105" s="84"/>
    </row>
    <row r="106" spans="6:6" s="89" customFormat="1" ht="20.100000000000001" customHeight="1" x14ac:dyDescent="0.2">
      <c r="F106" s="84"/>
    </row>
    <row r="107" spans="6:6" s="89" customFormat="1" ht="20.100000000000001" customHeight="1" x14ac:dyDescent="0.2">
      <c r="F107" s="84"/>
    </row>
    <row r="108" spans="6:6" s="89" customFormat="1" ht="20.100000000000001" customHeight="1" x14ac:dyDescent="0.2">
      <c r="F108" s="84"/>
    </row>
    <row r="109" spans="6:6" s="89" customFormat="1" ht="20.100000000000001" customHeight="1" x14ac:dyDescent="0.2">
      <c r="F109" s="84"/>
    </row>
    <row r="110" spans="6:6" s="89" customFormat="1" ht="20.100000000000001" customHeight="1" x14ac:dyDescent="0.2">
      <c r="F110" s="84"/>
    </row>
    <row r="111" spans="6:6" s="89" customFormat="1" ht="20.100000000000001" customHeight="1" x14ac:dyDescent="0.2">
      <c r="F111" s="84"/>
    </row>
    <row r="112" spans="6:6" s="89" customFormat="1" ht="20.100000000000001" customHeight="1" x14ac:dyDescent="0.2">
      <c r="F112" s="84"/>
    </row>
    <row r="113" spans="6:6" s="89" customFormat="1" ht="20.100000000000001" customHeight="1" x14ac:dyDescent="0.2">
      <c r="F113" s="84"/>
    </row>
    <row r="114" spans="6:6" s="89" customFormat="1" ht="20.100000000000001" customHeight="1" x14ac:dyDescent="0.2">
      <c r="F114" s="84"/>
    </row>
    <row r="115" spans="6:6" s="89" customFormat="1" ht="20.100000000000001" customHeight="1" x14ac:dyDescent="0.2">
      <c r="F115" s="84"/>
    </row>
    <row r="116" spans="6:6" s="89" customFormat="1" ht="20.100000000000001" customHeight="1" x14ac:dyDescent="0.2">
      <c r="F116" s="84"/>
    </row>
    <row r="117" spans="6:6" s="89" customFormat="1" ht="20.100000000000001" customHeight="1" x14ac:dyDescent="0.2">
      <c r="F117" s="84"/>
    </row>
    <row r="118" spans="6:6" s="89" customFormat="1" ht="20.100000000000001" customHeight="1" x14ac:dyDescent="0.2">
      <c r="F118" s="84"/>
    </row>
    <row r="119" spans="6:6" s="89" customFormat="1" ht="20.100000000000001" customHeight="1" x14ac:dyDescent="0.2">
      <c r="F119" s="84"/>
    </row>
    <row r="120" spans="6:6" s="89" customFormat="1" ht="20.100000000000001" customHeight="1" x14ac:dyDescent="0.2">
      <c r="F120" s="84"/>
    </row>
    <row r="174" spans="1:7" ht="20.100000000000001" customHeight="1" x14ac:dyDescent="0.2">
      <c r="F174" s="89"/>
    </row>
    <row r="175" spans="1:7" ht="20.100000000000001" customHeight="1" x14ac:dyDescent="0.2">
      <c r="A175" s="89"/>
      <c r="B175" s="89"/>
      <c r="C175" s="89"/>
      <c r="D175" s="89"/>
      <c r="E175" s="89"/>
      <c r="F175" s="89"/>
      <c r="G175" s="89"/>
    </row>
    <row r="176" spans="1:7" ht="20.100000000000001" customHeight="1" x14ac:dyDescent="0.2">
      <c r="A176" s="89"/>
      <c r="B176" s="89"/>
      <c r="C176" s="89"/>
      <c r="D176" s="89"/>
      <c r="E176" s="89"/>
      <c r="F176" s="89"/>
      <c r="G176" s="89"/>
    </row>
  </sheetData>
  <mergeCells count="12">
    <mergeCell ref="A43:G43"/>
    <mergeCell ref="A44:G44"/>
    <mergeCell ref="A42:G42"/>
    <mergeCell ref="A4:A6"/>
    <mergeCell ref="B4:G4"/>
    <mergeCell ref="B5:D5"/>
    <mergeCell ref="E5:G5"/>
    <mergeCell ref="F1:G1"/>
    <mergeCell ref="J1:K1"/>
    <mergeCell ref="O1:P1"/>
    <mergeCell ref="A40:G40"/>
    <mergeCell ref="A41:G41"/>
  </mergeCells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FFFF00"/>
  </sheetPr>
  <dimension ref="A1:R172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156"/>
      <c r="G1" s="156"/>
      <c r="H1" s="156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292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184</v>
      </c>
      <c r="C4" s="529"/>
    </row>
    <row r="5" spans="1:18" ht="24.95" customHeight="1" x14ac:dyDescent="0.2">
      <c r="A5" s="527"/>
      <c r="B5" s="220">
        <v>2013</v>
      </c>
      <c r="C5" s="221">
        <v>2014</v>
      </c>
    </row>
    <row r="6" spans="1:18" ht="24.95" customHeight="1" x14ac:dyDescent="0.2">
      <c r="A6" s="222" t="s">
        <v>6</v>
      </c>
      <c r="B6" s="303">
        <v>27</v>
      </c>
      <c r="C6" s="304">
        <v>34</v>
      </c>
      <c r="D6" s="85"/>
    </row>
    <row r="7" spans="1:18" s="91" customFormat="1" ht="24.95" customHeight="1" x14ac:dyDescent="0.2">
      <c r="A7" s="222" t="s">
        <v>59</v>
      </c>
      <c r="B7" s="303">
        <v>0</v>
      </c>
      <c r="C7" s="304">
        <v>1</v>
      </c>
    </row>
    <row r="8" spans="1:18" ht="24.95" customHeight="1" x14ac:dyDescent="0.2">
      <c r="A8" s="223" t="s">
        <v>60</v>
      </c>
      <c r="B8" s="305">
        <v>0</v>
      </c>
      <c r="C8" s="306">
        <v>0</v>
      </c>
    </row>
    <row r="9" spans="1:18" ht="24.95" customHeight="1" x14ac:dyDescent="0.2">
      <c r="A9" s="223" t="s">
        <v>61</v>
      </c>
      <c r="B9" s="305">
        <v>0</v>
      </c>
      <c r="C9" s="306">
        <v>0</v>
      </c>
    </row>
    <row r="10" spans="1:18" ht="24.95" customHeight="1" x14ac:dyDescent="0.2">
      <c r="A10" s="223" t="s">
        <v>62</v>
      </c>
      <c r="B10" s="305">
        <v>0</v>
      </c>
      <c r="C10" s="306">
        <v>0</v>
      </c>
    </row>
    <row r="11" spans="1:18" ht="24.95" customHeight="1" x14ac:dyDescent="0.2">
      <c r="A11" s="223" t="s">
        <v>63</v>
      </c>
      <c r="B11" s="305">
        <v>0</v>
      </c>
      <c r="C11" s="306">
        <v>0</v>
      </c>
    </row>
    <row r="12" spans="1:18" ht="24.95" customHeight="1" x14ac:dyDescent="0.2">
      <c r="A12" s="223" t="s">
        <v>64</v>
      </c>
      <c r="B12" s="305">
        <v>0</v>
      </c>
      <c r="C12" s="306">
        <v>0</v>
      </c>
    </row>
    <row r="13" spans="1:18" ht="24.95" customHeight="1" x14ac:dyDescent="0.2">
      <c r="A13" s="223" t="s">
        <v>65</v>
      </c>
      <c r="B13" s="305">
        <v>0</v>
      </c>
      <c r="C13" s="306">
        <v>0</v>
      </c>
    </row>
    <row r="14" spans="1:18" ht="24.95" customHeight="1" x14ac:dyDescent="0.2">
      <c r="A14" s="223" t="s">
        <v>66</v>
      </c>
      <c r="B14" s="305">
        <v>0</v>
      </c>
      <c r="C14" s="306">
        <v>1</v>
      </c>
    </row>
    <row r="15" spans="1:18" s="91" customFormat="1" ht="24.95" customHeight="1" x14ac:dyDescent="0.2">
      <c r="A15" s="222" t="s">
        <v>67</v>
      </c>
      <c r="B15" s="303">
        <v>0</v>
      </c>
      <c r="C15" s="304">
        <v>0</v>
      </c>
    </row>
    <row r="16" spans="1:18" ht="24.95" customHeight="1" x14ac:dyDescent="0.2">
      <c r="A16" s="223" t="s">
        <v>68</v>
      </c>
      <c r="B16" s="305">
        <v>0</v>
      </c>
      <c r="C16" s="306">
        <v>0</v>
      </c>
    </row>
    <row r="17" spans="1:3" ht="24.95" customHeight="1" x14ac:dyDescent="0.2">
      <c r="A17" s="223" t="s">
        <v>69</v>
      </c>
      <c r="B17" s="305">
        <v>0</v>
      </c>
      <c r="C17" s="306">
        <v>0</v>
      </c>
    </row>
    <row r="18" spans="1:3" ht="24.95" customHeight="1" x14ac:dyDescent="0.2">
      <c r="A18" s="223" t="s">
        <v>70</v>
      </c>
      <c r="B18" s="305">
        <v>0</v>
      </c>
      <c r="C18" s="306">
        <v>0</v>
      </c>
    </row>
    <row r="19" spans="1:3" ht="24.95" customHeight="1" x14ac:dyDescent="0.2">
      <c r="A19" s="223" t="s">
        <v>71</v>
      </c>
      <c r="B19" s="305">
        <v>0</v>
      </c>
      <c r="C19" s="306">
        <v>0</v>
      </c>
    </row>
    <row r="20" spans="1:3" ht="24.95" customHeight="1" x14ac:dyDescent="0.2">
      <c r="A20" s="223" t="s">
        <v>72</v>
      </c>
      <c r="B20" s="305">
        <v>0</v>
      </c>
      <c r="C20" s="306">
        <v>0</v>
      </c>
    </row>
    <row r="21" spans="1:3" ht="24.95" customHeight="1" x14ac:dyDescent="0.2">
      <c r="A21" s="223" t="s">
        <v>73</v>
      </c>
      <c r="B21" s="305">
        <v>0</v>
      </c>
      <c r="C21" s="306">
        <v>0</v>
      </c>
    </row>
    <row r="22" spans="1:3" ht="24.95" customHeight="1" x14ac:dyDescent="0.2">
      <c r="A22" s="223" t="s">
        <v>74</v>
      </c>
      <c r="B22" s="305">
        <v>0</v>
      </c>
      <c r="C22" s="306">
        <v>0</v>
      </c>
    </row>
    <row r="23" spans="1:3" ht="24.95" customHeight="1" x14ac:dyDescent="0.2">
      <c r="A23" s="223" t="s">
        <v>75</v>
      </c>
      <c r="B23" s="305">
        <v>0</v>
      </c>
      <c r="C23" s="306">
        <v>0</v>
      </c>
    </row>
    <row r="24" spans="1:3" ht="24.95" customHeight="1" x14ac:dyDescent="0.2">
      <c r="A24" s="223" t="s">
        <v>76</v>
      </c>
      <c r="B24" s="305">
        <v>0</v>
      </c>
      <c r="C24" s="306">
        <v>0</v>
      </c>
    </row>
    <row r="25" spans="1:3" s="91" customFormat="1" ht="24.95" customHeight="1" x14ac:dyDescent="0.2">
      <c r="A25" s="222" t="s">
        <v>77</v>
      </c>
      <c r="B25" s="303">
        <v>7</v>
      </c>
      <c r="C25" s="304">
        <v>7</v>
      </c>
    </row>
    <row r="26" spans="1:3" ht="24.95" customHeight="1" x14ac:dyDescent="0.2">
      <c r="A26" s="223" t="s">
        <v>78</v>
      </c>
      <c r="B26" s="305">
        <v>3</v>
      </c>
      <c r="C26" s="306">
        <v>1</v>
      </c>
    </row>
    <row r="27" spans="1:3" ht="24.95" customHeight="1" x14ac:dyDescent="0.2">
      <c r="A27" s="223" t="s">
        <v>79</v>
      </c>
      <c r="B27" s="305">
        <v>0</v>
      </c>
      <c r="C27" s="306">
        <v>0</v>
      </c>
    </row>
    <row r="28" spans="1:3" ht="24.95" customHeight="1" x14ac:dyDescent="0.2">
      <c r="A28" s="223" t="s">
        <v>80</v>
      </c>
      <c r="B28" s="305">
        <v>1</v>
      </c>
      <c r="C28" s="306">
        <v>1</v>
      </c>
    </row>
    <row r="29" spans="1:3" ht="24.95" customHeight="1" x14ac:dyDescent="0.2">
      <c r="A29" s="223" t="s">
        <v>81</v>
      </c>
      <c r="B29" s="305">
        <v>3</v>
      </c>
      <c r="C29" s="306">
        <v>5</v>
      </c>
    </row>
    <row r="30" spans="1:3" s="91" customFormat="1" ht="24.95" customHeight="1" x14ac:dyDescent="0.2">
      <c r="A30" s="222" t="s">
        <v>82</v>
      </c>
      <c r="B30" s="303">
        <v>8</v>
      </c>
      <c r="C30" s="304">
        <v>7</v>
      </c>
    </row>
    <row r="31" spans="1:3" ht="24.95" customHeight="1" x14ac:dyDescent="0.2">
      <c r="A31" s="223" t="s">
        <v>83</v>
      </c>
      <c r="B31" s="305">
        <v>1</v>
      </c>
      <c r="C31" s="306">
        <v>1</v>
      </c>
    </row>
    <row r="32" spans="1:3" ht="24.95" customHeight="1" x14ac:dyDescent="0.2">
      <c r="A32" s="223" t="s">
        <v>84</v>
      </c>
      <c r="B32" s="305">
        <v>6</v>
      </c>
      <c r="C32" s="306">
        <v>6</v>
      </c>
    </row>
    <row r="33" spans="1:4" ht="24.95" customHeight="1" x14ac:dyDescent="0.2">
      <c r="A33" s="223" t="s">
        <v>85</v>
      </c>
      <c r="B33" s="305">
        <v>1</v>
      </c>
      <c r="C33" s="306">
        <v>0</v>
      </c>
    </row>
    <row r="34" spans="1:4" s="91" customFormat="1" ht="24.95" customHeight="1" x14ac:dyDescent="0.2">
      <c r="A34" s="222" t="s">
        <v>86</v>
      </c>
      <c r="B34" s="303">
        <v>12</v>
      </c>
      <c r="C34" s="304">
        <v>19</v>
      </c>
    </row>
    <row r="35" spans="1:4" ht="24.95" customHeight="1" x14ac:dyDescent="0.2">
      <c r="A35" s="223" t="s">
        <v>87</v>
      </c>
      <c r="B35" s="305">
        <v>2</v>
      </c>
      <c r="C35" s="306">
        <v>5</v>
      </c>
    </row>
    <row r="36" spans="1:4" ht="24.95" customHeight="1" x14ac:dyDescent="0.2">
      <c r="A36" s="223" t="s">
        <v>88</v>
      </c>
      <c r="B36" s="305">
        <v>5</v>
      </c>
      <c r="C36" s="306">
        <v>5</v>
      </c>
    </row>
    <row r="37" spans="1:4" ht="24.95" customHeight="1" x14ac:dyDescent="0.2">
      <c r="A37" s="223" t="s">
        <v>89</v>
      </c>
      <c r="B37" s="305">
        <v>1</v>
      </c>
      <c r="C37" s="306">
        <v>3</v>
      </c>
    </row>
    <row r="38" spans="1:4" ht="24.95" customHeight="1" thickBot="1" x14ac:dyDescent="0.25">
      <c r="A38" s="224" t="s">
        <v>90</v>
      </c>
      <c r="B38" s="307">
        <v>4</v>
      </c>
      <c r="C38" s="308">
        <v>6</v>
      </c>
      <c r="D38" s="89"/>
    </row>
    <row r="39" spans="1:4" s="440" customFormat="1" ht="15.95" customHeight="1" x14ac:dyDescent="0.2">
      <c r="A39" s="525" t="s">
        <v>179</v>
      </c>
      <c r="B39" s="525"/>
      <c r="C39" s="525"/>
      <c r="D39" s="439"/>
    </row>
    <row r="40" spans="1:4" s="440" customFormat="1" ht="44.25" customHeight="1" x14ac:dyDescent="0.2">
      <c r="A40" s="525" t="s">
        <v>328</v>
      </c>
      <c r="B40" s="525"/>
      <c r="C40" s="525"/>
      <c r="D40" s="441"/>
    </row>
    <row r="41" spans="1:4" s="440" customFormat="1" ht="43.5" customHeight="1" x14ac:dyDescent="0.2">
      <c r="A41" s="525" t="s">
        <v>254</v>
      </c>
      <c r="B41" s="525"/>
      <c r="C41" s="525"/>
      <c r="D41" s="441"/>
    </row>
    <row r="42" spans="1:4" s="440" customFormat="1" ht="15.95" customHeight="1" x14ac:dyDescent="0.2">
      <c r="A42" s="431" t="s">
        <v>303</v>
      </c>
      <c r="B42" s="431"/>
      <c r="C42" s="431"/>
      <c r="D42" s="442"/>
    </row>
    <row r="43" spans="1:4" ht="20.100000000000001" customHeight="1" x14ac:dyDescent="0.2">
      <c r="A43" s="86"/>
    </row>
    <row r="44" spans="1:4" ht="20.100000000000001" customHeight="1" x14ac:dyDescent="0.2">
      <c r="A44" s="86"/>
    </row>
    <row r="45" spans="1:4" ht="20.100000000000001" customHeight="1" x14ac:dyDescent="0.2">
      <c r="A45" s="87"/>
    </row>
    <row r="46" spans="1:4" ht="20.100000000000001" customHeight="1" x14ac:dyDescent="0.2">
      <c r="A46" s="86"/>
    </row>
    <row r="47" spans="1:4" ht="20.100000000000001" customHeight="1" x14ac:dyDescent="0.2">
      <c r="A47" s="86"/>
    </row>
    <row r="48" spans="1:4" ht="20.100000000000001" customHeight="1" x14ac:dyDescent="0.2">
      <c r="A48" s="86"/>
    </row>
    <row r="49" spans="1:6" ht="20.100000000000001" customHeight="1" x14ac:dyDescent="0.2">
      <c r="A49" s="86"/>
    </row>
    <row r="50" spans="1:6" ht="20.100000000000001" customHeight="1" x14ac:dyDescent="0.2">
      <c r="A50" s="87"/>
    </row>
    <row r="55" spans="1:6" ht="20.100000000000001" customHeight="1" x14ac:dyDescent="0.2">
      <c r="A55" s="89"/>
      <c r="B55" s="89"/>
      <c r="C55" s="89"/>
      <c r="D55" s="89"/>
      <c r="E55" s="89"/>
      <c r="F55" s="89"/>
    </row>
    <row r="56" spans="1:6" ht="20.100000000000001" customHeight="1" x14ac:dyDescent="0.2">
      <c r="A56" s="89"/>
      <c r="B56" s="89"/>
      <c r="C56" s="89"/>
      <c r="D56" s="89"/>
      <c r="E56" s="89"/>
      <c r="F56" s="89"/>
    </row>
    <row r="57" spans="1:6" ht="20.100000000000001" customHeight="1" x14ac:dyDescent="0.2">
      <c r="A57" s="89"/>
      <c r="B57" s="89"/>
      <c r="C57" s="89"/>
      <c r="D57" s="89"/>
      <c r="E57" s="89"/>
      <c r="F57" s="89"/>
    </row>
    <row r="170" spans="1:5" ht="20.100000000000001" customHeight="1" x14ac:dyDescent="0.2">
      <c r="A170" s="89"/>
      <c r="B170" s="89"/>
      <c r="C170" s="89"/>
      <c r="D170" s="89"/>
      <c r="E170" s="89"/>
    </row>
    <row r="171" spans="1:5" ht="20.100000000000001" customHeight="1" x14ac:dyDescent="0.2">
      <c r="A171" s="89"/>
      <c r="B171" s="89"/>
      <c r="C171" s="89"/>
      <c r="D171" s="89"/>
      <c r="E171" s="89"/>
    </row>
    <row r="172" spans="1:5" ht="20.100000000000001" customHeight="1" x14ac:dyDescent="0.2">
      <c r="A172" s="89"/>
      <c r="B172" s="89"/>
      <c r="C172" s="89"/>
      <c r="D172" s="89"/>
      <c r="E172" s="89"/>
    </row>
  </sheetData>
  <mergeCells count="7">
    <mergeCell ref="A41:C41"/>
    <mergeCell ref="J1:K1"/>
    <mergeCell ref="O1:P1"/>
    <mergeCell ref="A4:A5"/>
    <mergeCell ref="B4:C4"/>
    <mergeCell ref="A39:C39"/>
    <mergeCell ref="A40:C40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FFFF00"/>
  </sheetPr>
  <dimension ref="A1:R175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218"/>
      <c r="G1" s="218"/>
      <c r="H1" s="218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293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185</v>
      </c>
      <c r="C4" s="529"/>
    </row>
    <row r="5" spans="1:18" ht="24.95" customHeight="1" x14ac:dyDescent="0.2">
      <c r="A5" s="527"/>
      <c r="B5" s="225">
        <v>2013</v>
      </c>
      <c r="C5" s="226">
        <v>2014</v>
      </c>
    </row>
    <row r="6" spans="1:18" ht="24.95" customHeight="1" x14ac:dyDescent="0.2">
      <c r="A6" s="222" t="s">
        <v>6</v>
      </c>
      <c r="B6" s="303">
        <v>1818</v>
      </c>
      <c r="C6" s="304">
        <v>1966</v>
      </c>
      <c r="D6" s="85"/>
    </row>
    <row r="7" spans="1:18" s="91" customFormat="1" ht="24.95" customHeight="1" x14ac:dyDescent="0.2">
      <c r="A7" s="222" t="s">
        <v>59</v>
      </c>
      <c r="B7" s="303">
        <v>205</v>
      </c>
      <c r="C7" s="304">
        <v>299</v>
      </c>
    </row>
    <row r="8" spans="1:18" ht="24.95" customHeight="1" x14ac:dyDescent="0.2">
      <c r="A8" s="223" t="s">
        <v>60</v>
      </c>
      <c r="B8" s="305">
        <v>85</v>
      </c>
      <c r="C8" s="306">
        <v>111</v>
      </c>
    </row>
    <row r="9" spans="1:18" ht="24.95" customHeight="1" x14ac:dyDescent="0.2">
      <c r="A9" s="223" t="s">
        <v>61</v>
      </c>
      <c r="B9" s="305">
        <v>5</v>
      </c>
      <c r="C9" s="306">
        <v>2</v>
      </c>
    </row>
    <row r="10" spans="1:18" ht="24.95" customHeight="1" x14ac:dyDescent="0.2">
      <c r="A10" s="223" t="s">
        <v>62</v>
      </c>
      <c r="B10" s="305">
        <v>15</v>
      </c>
      <c r="C10" s="306">
        <v>25</v>
      </c>
    </row>
    <row r="11" spans="1:18" ht="24.95" customHeight="1" x14ac:dyDescent="0.2">
      <c r="A11" s="223" t="s">
        <v>63</v>
      </c>
      <c r="B11" s="305">
        <v>35</v>
      </c>
      <c r="C11" s="306">
        <v>83</v>
      </c>
    </row>
    <row r="12" spans="1:18" ht="24.95" customHeight="1" x14ac:dyDescent="0.2">
      <c r="A12" s="223" t="s">
        <v>64</v>
      </c>
      <c r="B12" s="305">
        <v>6</v>
      </c>
      <c r="C12" s="306">
        <v>13</v>
      </c>
    </row>
    <row r="13" spans="1:18" ht="24.95" customHeight="1" x14ac:dyDescent="0.2">
      <c r="A13" s="223" t="s">
        <v>65</v>
      </c>
      <c r="B13" s="305">
        <v>20</v>
      </c>
      <c r="C13" s="306">
        <v>23</v>
      </c>
    </row>
    <row r="14" spans="1:18" ht="24.95" customHeight="1" x14ac:dyDescent="0.2">
      <c r="A14" s="223" t="s">
        <v>66</v>
      </c>
      <c r="B14" s="305">
        <v>39</v>
      </c>
      <c r="C14" s="306">
        <v>42</v>
      </c>
    </row>
    <row r="15" spans="1:18" s="91" customFormat="1" ht="24.95" customHeight="1" x14ac:dyDescent="0.2">
      <c r="A15" s="222" t="s">
        <v>67</v>
      </c>
      <c r="B15" s="303">
        <v>260</v>
      </c>
      <c r="C15" s="304">
        <v>238</v>
      </c>
    </row>
    <row r="16" spans="1:18" ht="24.95" customHeight="1" x14ac:dyDescent="0.2">
      <c r="A16" s="223" t="s">
        <v>68</v>
      </c>
      <c r="B16" s="305">
        <v>35</v>
      </c>
      <c r="C16" s="306">
        <v>30</v>
      </c>
    </row>
    <row r="17" spans="1:3" ht="24.95" customHeight="1" x14ac:dyDescent="0.2">
      <c r="A17" s="223" t="s">
        <v>69</v>
      </c>
      <c r="B17" s="305">
        <v>39</v>
      </c>
      <c r="C17" s="306">
        <v>33</v>
      </c>
    </row>
    <row r="18" spans="1:3" ht="24.95" customHeight="1" x14ac:dyDescent="0.2">
      <c r="A18" s="223" t="s">
        <v>70</v>
      </c>
      <c r="B18" s="305">
        <v>39</v>
      </c>
      <c r="C18" s="306">
        <v>30</v>
      </c>
    </row>
    <row r="19" spans="1:3" ht="24.95" customHeight="1" x14ac:dyDescent="0.2">
      <c r="A19" s="223" t="s">
        <v>71</v>
      </c>
      <c r="B19" s="305">
        <v>13</v>
      </c>
      <c r="C19" s="306">
        <v>13</v>
      </c>
    </row>
    <row r="20" spans="1:3" ht="24.95" customHeight="1" x14ac:dyDescent="0.2">
      <c r="A20" s="223" t="s">
        <v>72</v>
      </c>
      <c r="B20" s="305">
        <v>61</v>
      </c>
      <c r="C20" s="306">
        <v>59</v>
      </c>
    </row>
    <row r="21" spans="1:3" ht="24.95" customHeight="1" x14ac:dyDescent="0.2">
      <c r="A21" s="223" t="s">
        <v>73</v>
      </c>
      <c r="B21" s="305">
        <v>14</v>
      </c>
      <c r="C21" s="306">
        <v>17</v>
      </c>
    </row>
    <row r="22" spans="1:3" ht="24.95" customHeight="1" x14ac:dyDescent="0.2">
      <c r="A22" s="223" t="s">
        <v>74</v>
      </c>
      <c r="B22" s="305">
        <v>19</v>
      </c>
      <c r="C22" s="306">
        <v>12</v>
      </c>
    </row>
    <row r="23" spans="1:3" ht="24.95" customHeight="1" x14ac:dyDescent="0.2">
      <c r="A23" s="223" t="s">
        <v>75</v>
      </c>
      <c r="B23" s="305">
        <v>23</v>
      </c>
      <c r="C23" s="306">
        <v>30</v>
      </c>
    </row>
    <row r="24" spans="1:3" ht="24.95" customHeight="1" x14ac:dyDescent="0.2">
      <c r="A24" s="223" t="s">
        <v>76</v>
      </c>
      <c r="B24" s="305">
        <v>17</v>
      </c>
      <c r="C24" s="306">
        <v>14</v>
      </c>
    </row>
    <row r="25" spans="1:3" s="91" customFormat="1" ht="24.95" customHeight="1" x14ac:dyDescent="0.2">
      <c r="A25" s="222" t="s">
        <v>77</v>
      </c>
      <c r="B25" s="303">
        <v>302</v>
      </c>
      <c r="C25" s="304">
        <v>323</v>
      </c>
    </row>
    <row r="26" spans="1:3" ht="24.95" customHeight="1" x14ac:dyDescent="0.2">
      <c r="A26" s="223" t="s">
        <v>78</v>
      </c>
      <c r="B26" s="305">
        <v>134</v>
      </c>
      <c r="C26" s="306">
        <v>129</v>
      </c>
    </row>
    <row r="27" spans="1:3" ht="24.95" customHeight="1" x14ac:dyDescent="0.2">
      <c r="A27" s="223" t="s">
        <v>79</v>
      </c>
      <c r="B27" s="305">
        <v>62</v>
      </c>
      <c r="C27" s="306">
        <v>75</v>
      </c>
    </row>
    <row r="28" spans="1:3" ht="24.95" customHeight="1" x14ac:dyDescent="0.2">
      <c r="A28" s="223" t="s">
        <v>80</v>
      </c>
      <c r="B28" s="305">
        <v>46</v>
      </c>
      <c r="C28" s="306">
        <v>46</v>
      </c>
    </row>
    <row r="29" spans="1:3" ht="24.95" customHeight="1" x14ac:dyDescent="0.2">
      <c r="A29" s="223" t="s">
        <v>81</v>
      </c>
      <c r="B29" s="305">
        <v>60</v>
      </c>
      <c r="C29" s="306">
        <v>73</v>
      </c>
    </row>
    <row r="30" spans="1:3" s="91" customFormat="1" ht="24.95" customHeight="1" x14ac:dyDescent="0.2">
      <c r="A30" s="222" t="s">
        <v>82</v>
      </c>
      <c r="B30" s="303">
        <v>138</v>
      </c>
      <c r="C30" s="304">
        <v>150</v>
      </c>
    </row>
    <row r="31" spans="1:3" ht="24.95" customHeight="1" x14ac:dyDescent="0.2">
      <c r="A31" s="223" t="s">
        <v>83</v>
      </c>
      <c r="B31" s="305">
        <v>43</v>
      </c>
      <c r="C31" s="306">
        <v>43</v>
      </c>
    </row>
    <row r="32" spans="1:3" ht="24.95" customHeight="1" x14ac:dyDescent="0.2">
      <c r="A32" s="223" t="s">
        <v>84</v>
      </c>
      <c r="B32" s="305">
        <v>59</v>
      </c>
      <c r="C32" s="306">
        <v>66</v>
      </c>
    </row>
    <row r="33" spans="1:5" ht="24.95" customHeight="1" x14ac:dyDescent="0.2">
      <c r="A33" s="223" t="s">
        <v>85</v>
      </c>
      <c r="B33" s="305">
        <v>36</v>
      </c>
      <c r="C33" s="306">
        <v>41</v>
      </c>
    </row>
    <row r="34" spans="1:5" s="91" customFormat="1" ht="24.95" customHeight="1" x14ac:dyDescent="0.2">
      <c r="A34" s="222" t="s">
        <v>86</v>
      </c>
      <c r="B34" s="303">
        <v>913</v>
      </c>
      <c r="C34" s="304">
        <v>956</v>
      </c>
    </row>
    <row r="35" spans="1:5" ht="24.95" customHeight="1" x14ac:dyDescent="0.2">
      <c r="A35" s="223" t="s">
        <v>87</v>
      </c>
      <c r="B35" s="305">
        <v>193</v>
      </c>
      <c r="C35" s="306">
        <v>194</v>
      </c>
    </row>
    <row r="36" spans="1:5" ht="24.95" customHeight="1" x14ac:dyDescent="0.2">
      <c r="A36" s="223" t="s">
        <v>88</v>
      </c>
      <c r="B36" s="305">
        <v>405</v>
      </c>
      <c r="C36" s="306">
        <v>395</v>
      </c>
    </row>
    <row r="37" spans="1:5" ht="24.95" customHeight="1" x14ac:dyDescent="0.2">
      <c r="A37" s="223" t="s">
        <v>89</v>
      </c>
      <c r="B37" s="305">
        <v>175</v>
      </c>
      <c r="C37" s="306">
        <v>197</v>
      </c>
    </row>
    <row r="38" spans="1:5" ht="24.95" customHeight="1" thickBot="1" x14ac:dyDescent="0.25">
      <c r="A38" s="224" t="s">
        <v>90</v>
      </c>
      <c r="B38" s="307">
        <v>140</v>
      </c>
      <c r="C38" s="308">
        <v>170</v>
      </c>
      <c r="D38" s="89"/>
    </row>
    <row r="39" spans="1:5" s="425" customFormat="1" ht="15.95" customHeight="1" x14ac:dyDescent="0.2">
      <c r="A39" s="535" t="s">
        <v>179</v>
      </c>
      <c r="B39" s="535"/>
      <c r="C39" s="535"/>
      <c r="D39" s="423"/>
      <c r="E39" s="424"/>
    </row>
    <row r="40" spans="1:5" s="425" customFormat="1" ht="42" customHeight="1" x14ac:dyDescent="0.2">
      <c r="A40" s="525" t="s">
        <v>331</v>
      </c>
      <c r="B40" s="525"/>
      <c r="C40" s="525"/>
      <c r="D40" s="426"/>
    </row>
    <row r="41" spans="1:5" s="425" customFormat="1" ht="42" customHeight="1" x14ac:dyDescent="0.2">
      <c r="A41" s="525" t="s">
        <v>256</v>
      </c>
      <c r="B41" s="525"/>
      <c r="C41" s="525"/>
      <c r="D41" s="426"/>
    </row>
    <row r="42" spans="1:5" s="428" customFormat="1" ht="15.75" customHeight="1" x14ac:dyDescent="0.2">
      <c r="A42" s="525" t="s">
        <v>332</v>
      </c>
      <c r="B42" s="525"/>
      <c r="C42" s="525"/>
      <c r="D42" s="426"/>
    </row>
    <row r="43" spans="1:5" s="425" customFormat="1" ht="15.95" customHeight="1" x14ac:dyDescent="0.2">
      <c r="A43" s="431" t="s">
        <v>270</v>
      </c>
      <c r="B43" s="431"/>
      <c r="C43" s="431"/>
      <c r="D43" s="442"/>
    </row>
    <row r="44" spans="1:5" ht="15" customHeight="1" x14ac:dyDescent="0.2">
      <c r="A44" s="362"/>
      <c r="B44" s="362"/>
      <c r="C44" s="362"/>
      <c r="D44" s="90"/>
    </row>
    <row r="45" spans="1:5" ht="20.100000000000001" customHeight="1" x14ac:dyDescent="0.2">
      <c r="A45" s="86"/>
    </row>
    <row r="46" spans="1:5" ht="20.100000000000001" customHeight="1" x14ac:dyDescent="0.2">
      <c r="A46" s="86"/>
    </row>
    <row r="47" spans="1:5" ht="20.100000000000001" customHeight="1" x14ac:dyDescent="0.2">
      <c r="A47" s="86"/>
    </row>
    <row r="48" spans="1:5" ht="20.100000000000001" customHeight="1" x14ac:dyDescent="0.2">
      <c r="A48" s="87"/>
    </row>
    <row r="49" spans="1:6" ht="20.100000000000001" customHeight="1" x14ac:dyDescent="0.2">
      <c r="A49" s="86"/>
    </row>
    <row r="50" spans="1:6" ht="20.100000000000001" customHeight="1" x14ac:dyDescent="0.2">
      <c r="A50" s="86"/>
    </row>
    <row r="51" spans="1:6" ht="20.100000000000001" customHeight="1" x14ac:dyDescent="0.2">
      <c r="A51" s="86"/>
    </row>
    <row r="52" spans="1:6" ht="20.100000000000001" customHeight="1" x14ac:dyDescent="0.2">
      <c r="A52" s="86"/>
    </row>
    <row r="53" spans="1:6" ht="20.100000000000001" customHeight="1" x14ac:dyDescent="0.2">
      <c r="A53" s="87"/>
    </row>
    <row r="58" spans="1:6" ht="20.100000000000001" customHeight="1" x14ac:dyDescent="0.2">
      <c r="A58" s="89"/>
      <c r="B58" s="89"/>
      <c r="C58" s="89"/>
      <c r="D58" s="89"/>
      <c r="E58" s="89"/>
      <c r="F58" s="89"/>
    </row>
    <row r="59" spans="1:6" ht="20.100000000000001" customHeight="1" x14ac:dyDescent="0.2">
      <c r="A59" s="89"/>
      <c r="B59" s="89"/>
      <c r="C59" s="89"/>
      <c r="D59" s="89"/>
      <c r="E59" s="89"/>
      <c r="F59" s="89"/>
    </row>
    <row r="60" spans="1:6" ht="20.100000000000001" customHeight="1" x14ac:dyDescent="0.2">
      <c r="A60" s="89"/>
      <c r="B60" s="89"/>
      <c r="C60" s="89"/>
      <c r="D60" s="89"/>
      <c r="E60" s="89"/>
      <c r="F60" s="89"/>
    </row>
    <row r="173" spans="1:5" ht="20.100000000000001" customHeight="1" x14ac:dyDescent="0.2">
      <c r="A173" s="89"/>
      <c r="B173" s="89"/>
      <c r="C173" s="89"/>
      <c r="D173" s="89"/>
      <c r="E173" s="89"/>
    </row>
    <row r="174" spans="1:5" ht="20.100000000000001" customHeight="1" x14ac:dyDescent="0.2">
      <c r="A174" s="89"/>
      <c r="B174" s="89"/>
      <c r="C174" s="89"/>
      <c r="D174" s="89"/>
      <c r="E174" s="89"/>
    </row>
    <row r="175" spans="1:5" ht="20.100000000000001" customHeight="1" x14ac:dyDescent="0.2">
      <c r="A175" s="89"/>
      <c r="B175" s="89"/>
      <c r="C175" s="89"/>
      <c r="D175" s="89"/>
      <c r="E175" s="89"/>
    </row>
  </sheetData>
  <mergeCells count="8">
    <mergeCell ref="A42:C42"/>
    <mergeCell ref="J1:K1"/>
    <mergeCell ref="O1:P1"/>
    <mergeCell ref="A41:C41"/>
    <mergeCell ref="A4:A5"/>
    <mergeCell ref="B4:C4"/>
    <mergeCell ref="A39:C39"/>
    <mergeCell ref="A40:C40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FFFF00"/>
  </sheetPr>
  <dimension ref="A1:R172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218"/>
      <c r="G1" s="218"/>
      <c r="H1" s="218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294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91</v>
      </c>
      <c r="C4" s="529"/>
    </row>
    <row r="5" spans="1:18" ht="24.95" customHeight="1" x14ac:dyDescent="0.2">
      <c r="A5" s="527"/>
      <c r="B5" s="225">
        <v>2013</v>
      </c>
      <c r="C5" s="226">
        <v>2014</v>
      </c>
    </row>
    <row r="6" spans="1:18" ht="24.95" customHeight="1" x14ac:dyDescent="0.2">
      <c r="A6" s="222" t="s">
        <v>6</v>
      </c>
      <c r="B6" s="303">
        <v>29</v>
      </c>
      <c r="C6" s="304">
        <v>27</v>
      </c>
      <c r="D6" s="85"/>
    </row>
    <row r="7" spans="1:18" s="91" customFormat="1" ht="24.95" customHeight="1" x14ac:dyDescent="0.2">
      <c r="A7" s="222" t="s">
        <v>59</v>
      </c>
      <c r="B7" s="303">
        <v>1</v>
      </c>
      <c r="C7" s="304">
        <v>1</v>
      </c>
    </row>
    <row r="8" spans="1:18" ht="24.95" customHeight="1" x14ac:dyDescent="0.2">
      <c r="A8" s="223" t="s">
        <v>60</v>
      </c>
      <c r="B8" s="305">
        <v>0</v>
      </c>
      <c r="C8" s="306">
        <v>0</v>
      </c>
    </row>
    <row r="9" spans="1:18" ht="24.95" customHeight="1" x14ac:dyDescent="0.2">
      <c r="A9" s="223" t="s">
        <v>61</v>
      </c>
      <c r="B9" s="305">
        <v>0</v>
      </c>
      <c r="C9" s="306">
        <v>0</v>
      </c>
    </row>
    <row r="10" spans="1:18" ht="24.95" customHeight="1" x14ac:dyDescent="0.2">
      <c r="A10" s="223" t="s">
        <v>62</v>
      </c>
      <c r="B10" s="305">
        <v>0</v>
      </c>
      <c r="C10" s="306">
        <v>0</v>
      </c>
    </row>
    <row r="11" spans="1:18" ht="24.95" customHeight="1" x14ac:dyDescent="0.2">
      <c r="A11" s="223" t="s">
        <v>63</v>
      </c>
      <c r="B11" s="305">
        <v>1</v>
      </c>
      <c r="C11" s="306">
        <v>1</v>
      </c>
    </row>
    <row r="12" spans="1:18" ht="24.95" customHeight="1" x14ac:dyDescent="0.2">
      <c r="A12" s="223" t="s">
        <v>64</v>
      </c>
      <c r="B12" s="305">
        <v>0</v>
      </c>
      <c r="C12" s="306">
        <v>0</v>
      </c>
    </row>
    <row r="13" spans="1:18" ht="24.95" customHeight="1" x14ac:dyDescent="0.2">
      <c r="A13" s="223" t="s">
        <v>65</v>
      </c>
      <c r="B13" s="305">
        <v>0</v>
      </c>
      <c r="C13" s="306">
        <v>0</v>
      </c>
    </row>
    <row r="14" spans="1:18" ht="24.95" customHeight="1" x14ac:dyDescent="0.2">
      <c r="A14" s="223" t="s">
        <v>66</v>
      </c>
      <c r="B14" s="305">
        <v>0</v>
      </c>
      <c r="C14" s="306">
        <v>0</v>
      </c>
    </row>
    <row r="15" spans="1:18" s="91" customFormat="1" ht="24.95" customHeight="1" x14ac:dyDescent="0.2">
      <c r="A15" s="222" t="s">
        <v>67</v>
      </c>
      <c r="B15" s="303">
        <v>4</v>
      </c>
      <c r="C15" s="304">
        <v>5</v>
      </c>
    </row>
    <row r="16" spans="1:18" ht="24.95" customHeight="1" x14ac:dyDescent="0.2">
      <c r="A16" s="223" t="s">
        <v>68</v>
      </c>
      <c r="B16" s="305">
        <v>0</v>
      </c>
      <c r="C16" s="306">
        <v>0</v>
      </c>
    </row>
    <row r="17" spans="1:3" ht="24.95" customHeight="1" x14ac:dyDescent="0.2">
      <c r="A17" s="223" t="s">
        <v>69</v>
      </c>
      <c r="B17" s="305">
        <v>0</v>
      </c>
      <c r="C17" s="306">
        <v>1</v>
      </c>
    </row>
    <row r="18" spans="1:3" ht="24.95" customHeight="1" x14ac:dyDescent="0.2">
      <c r="A18" s="223" t="s">
        <v>70</v>
      </c>
      <c r="B18" s="305">
        <v>2</v>
      </c>
      <c r="C18" s="306">
        <v>2</v>
      </c>
    </row>
    <row r="19" spans="1:3" ht="24.95" customHeight="1" x14ac:dyDescent="0.2">
      <c r="A19" s="223" t="s">
        <v>71</v>
      </c>
      <c r="B19" s="305">
        <v>0</v>
      </c>
      <c r="C19" s="306">
        <v>2</v>
      </c>
    </row>
    <row r="20" spans="1:3" ht="24.95" customHeight="1" x14ac:dyDescent="0.2">
      <c r="A20" s="223" t="s">
        <v>72</v>
      </c>
      <c r="B20" s="305">
        <v>0</v>
      </c>
      <c r="C20" s="306">
        <v>0</v>
      </c>
    </row>
    <row r="21" spans="1:3" ht="24.95" customHeight="1" x14ac:dyDescent="0.2">
      <c r="A21" s="223" t="s">
        <v>73</v>
      </c>
      <c r="B21" s="305">
        <v>2</v>
      </c>
      <c r="C21" s="306">
        <v>0</v>
      </c>
    </row>
    <row r="22" spans="1:3" ht="24.95" customHeight="1" x14ac:dyDescent="0.2">
      <c r="A22" s="223" t="s">
        <v>74</v>
      </c>
      <c r="B22" s="305">
        <v>0</v>
      </c>
      <c r="C22" s="306">
        <v>0</v>
      </c>
    </row>
    <row r="23" spans="1:3" ht="24.95" customHeight="1" x14ac:dyDescent="0.2">
      <c r="A23" s="223" t="s">
        <v>75</v>
      </c>
      <c r="B23" s="305">
        <v>0</v>
      </c>
      <c r="C23" s="306">
        <v>0</v>
      </c>
    </row>
    <row r="24" spans="1:3" ht="24.95" customHeight="1" x14ac:dyDescent="0.2">
      <c r="A24" s="223" t="s">
        <v>76</v>
      </c>
      <c r="B24" s="305">
        <v>0</v>
      </c>
      <c r="C24" s="306">
        <v>0</v>
      </c>
    </row>
    <row r="25" spans="1:3" s="91" customFormat="1" ht="24.95" customHeight="1" x14ac:dyDescent="0.2">
      <c r="A25" s="222" t="s">
        <v>77</v>
      </c>
      <c r="B25" s="303">
        <v>8</v>
      </c>
      <c r="C25" s="304">
        <v>6</v>
      </c>
    </row>
    <row r="26" spans="1:3" ht="24.95" customHeight="1" x14ac:dyDescent="0.2">
      <c r="A26" s="223" t="s">
        <v>78</v>
      </c>
      <c r="B26" s="305">
        <v>5</v>
      </c>
      <c r="C26" s="306">
        <v>2</v>
      </c>
    </row>
    <row r="27" spans="1:3" ht="24.95" customHeight="1" x14ac:dyDescent="0.2">
      <c r="A27" s="223" t="s">
        <v>79</v>
      </c>
      <c r="B27" s="305">
        <v>1</v>
      </c>
      <c r="C27" s="306">
        <v>1</v>
      </c>
    </row>
    <row r="28" spans="1:3" ht="24.95" customHeight="1" x14ac:dyDescent="0.2">
      <c r="A28" s="223" t="s">
        <v>80</v>
      </c>
      <c r="B28" s="305">
        <v>1</v>
      </c>
      <c r="C28" s="306">
        <v>2</v>
      </c>
    </row>
    <row r="29" spans="1:3" ht="24.95" customHeight="1" x14ac:dyDescent="0.2">
      <c r="A29" s="223" t="s">
        <v>81</v>
      </c>
      <c r="B29" s="305">
        <v>1</v>
      </c>
      <c r="C29" s="306">
        <v>1</v>
      </c>
    </row>
    <row r="30" spans="1:3" s="91" customFormat="1" ht="24.95" customHeight="1" x14ac:dyDescent="0.2">
      <c r="A30" s="222" t="s">
        <v>82</v>
      </c>
      <c r="B30" s="303">
        <v>10</v>
      </c>
      <c r="C30" s="304">
        <v>10</v>
      </c>
    </row>
    <row r="31" spans="1:3" ht="24.95" customHeight="1" x14ac:dyDescent="0.2">
      <c r="A31" s="223" t="s">
        <v>83</v>
      </c>
      <c r="B31" s="305">
        <v>3</v>
      </c>
      <c r="C31" s="306">
        <v>3</v>
      </c>
    </row>
    <row r="32" spans="1:3" ht="24.95" customHeight="1" x14ac:dyDescent="0.2">
      <c r="A32" s="223" t="s">
        <v>84</v>
      </c>
      <c r="B32" s="305">
        <v>4</v>
      </c>
      <c r="C32" s="306">
        <v>3</v>
      </c>
    </row>
    <row r="33" spans="1:5" ht="24.95" customHeight="1" x14ac:dyDescent="0.2">
      <c r="A33" s="223" t="s">
        <v>85</v>
      </c>
      <c r="B33" s="305">
        <v>3</v>
      </c>
      <c r="C33" s="306">
        <v>4</v>
      </c>
    </row>
    <row r="34" spans="1:5" s="91" customFormat="1" ht="24.95" customHeight="1" x14ac:dyDescent="0.2">
      <c r="A34" s="222" t="s">
        <v>86</v>
      </c>
      <c r="B34" s="303">
        <v>6</v>
      </c>
      <c r="C34" s="304">
        <v>5</v>
      </c>
    </row>
    <row r="35" spans="1:5" ht="24.95" customHeight="1" x14ac:dyDescent="0.2">
      <c r="A35" s="223" t="s">
        <v>87</v>
      </c>
      <c r="B35" s="305">
        <v>0</v>
      </c>
      <c r="C35" s="306">
        <v>1</v>
      </c>
    </row>
    <row r="36" spans="1:5" ht="24.95" customHeight="1" x14ac:dyDescent="0.2">
      <c r="A36" s="223" t="s">
        <v>88</v>
      </c>
      <c r="B36" s="305">
        <v>2</v>
      </c>
      <c r="C36" s="306">
        <v>2</v>
      </c>
    </row>
    <row r="37" spans="1:5" ht="24.95" customHeight="1" x14ac:dyDescent="0.2">
      <c r="A37" s="223" t="s">
        <v>89</v>
      </c>
      <c r="B37" s="305">
        <v>1</v>
      </c>
      <c r="C37" s="306">
        <v>1</v>
      </c>
    </row>
    <row r="38" spans="1:5" ht="24.95" customHeight="1" thickBot="1" x14ac:dyDescent="0.25">
      <c r="A38" s="224" t="s">
        <v>90</v>
      </c>
      <c r="B38" s="307">
        <v>3</v>
      </c>
      <c r="C38" s="308">
        <v>1</v>
      </c>
      <c r="D38" s="89"/>
    </row>
    <row r="39" spans="1:5" s="425" customFormat="1" ht="15.95" customHeight="1" x14ac:dyDescent="0.2">
      <c r="A39" s="536" t="s">
        <v>179</v>
      </c>
      <c r="B39" s="536"/>
      <c r="C39" s="536"/>
      <c r="D39" s="423"/>
      <c r="E39" s="424"/>
    </row>
    <row r="40" spans="1:5" s="425" customFormat="1" ht="41.25" customHeight="1" x14ac:dyDescent="0.2">
      <c r="A40" s="525" t="s">
        <v>328</v>
      </c>
      <c r="B40" s="525"/>
      <c r="C40" s="525"/>
      <c r="D40" s="426"/>
      <c r="E40" s="424"/>
    </row>
    <row r="41" spans="1:5" s="425" customFormat="1" ht="45" customHeight="1" x14ac:dyDescent="0.2">
      <c r="A41" s="525" t="s">
        <v>254</v>
      </c>
      <c r="B41" s="525"/>
      <c r="C41" s="525"/>
      <c r="D41" s="426"/>
    </row>
    <row r="42" spans="1:5" s="425" customFormat="1" ht="15.95" customHeight="1" x14ac:dyDescent="0.2">
      <c r="A42" s="431" t="s">
        <v>302</v>
      </c>
      <c r="B42" s="431"/>
      <c r="C42" s="431"/>
    </row>
    <row r="43" spans="1:5" ht="15" customHeight="1" x14ac:dyDescent="0.2">
      <c r="A43" s="362"/>
      <c r="B43" s="362"/>
      <c r="C43" s="362"/>
    </row>
    <row r="55" spans="1:6" ht="20.100000000000001" customHeight="1" x14ac:dyDescent="0.2">
      <c r="D55" s="89"/>
    </row>
    <row r="56" spans="1:6" ht="20.100000000000001" customHeight="1" x14ac:dyDescent="0.2">
      <c r="A56" s="89"/>
      <c r="B56" s="89"/>
      <c r="C56" s="89"/>
      <c r="D56" s="89"/>
      <c r="E56" s="89"/>
      <c r="F56" s="89"/>
    </row>
    <row r="57" spans="1:6" ht="20.100000000000001" customHeight="1" x14ac:dyDescent="0.2">
      <c r="A57" s="89"/>
      <c r="B57" s="89"/>
      <c r="C57" s="89"/>
      <c r="D57" s="89"/>
      <c r="E57" s="89"/>
      <c r="F57" s="89"/>
    </row>
    <row r="58" spans="1:6" ht="20.100000000000001" customHeight="1" x14ac:dyDescent="0.2">
      <c r="A58" s="89"/>
      <c r="B58" s="89"/>
      <c r="C58" s="89"/>
      <c r="E58" s="89"/>
      <c r="F58" s="89"/>
    </row>
    <row r="170" spans="1:5" ht="20.100000000000001" customHeight="1" x14ac:dyDescent="0.2">
      <c r="D170" s="89"/>
    </row>
    <row r="171" spans="1:5" ht="20.100000000000001" customHeight="1" x14ac:dyDescent="0.2">
      <c r="A171" s="89"/>
      <c r="B171" s="89"/>
      <c r="C171" s="89"/>
      <c r="D171" s="89"/>
      <c r="E171" s="89"/>
    </row>
    <row r="172" spans="1:5" ht="20.100000000000001" customHeight="1" x14ac:dyDescent="0.2">
      <c r="D172" s="89"/>
    </row>
  </sheetData>
  <mergeCells count="7">
    <mergeCell ref="J1:K1"/>
    <mergeCell ref="O1:P1"/>
    <mergeCell ref="A41:C41"/>
    <mergeCell ref="A4:A5"/>
    <mergeCell ref="B4:C4"/>
    <mergeCell ref="A39:C39"/>
    <mergeCell ref="A40:C40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B050"/>
  </sheetPr>
  <dimension ref="A1:S7"/>
  <sheetViews>
    <sheetView showGridLines="0" zoomScaleNormal="100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7" spans="1:19" ht="40.5" customHeight="1" x14ac:dyDescent="0.6">
      <c r="A7" s="476" t="s">
        <v>344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1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FFFF00"/>
  </sheetPr>
  <dimension ref="A1:R172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218"/>
      <c r="G1" s="218"/>
      <c r="H1" s="218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295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186</v>
      </c>
      <c r="C4" s="529"/>
    </row>
    <row r="5" spans="1:18" ht="24.95" customHeight="1" x14ac:dyDescent="0.2">
      <c r="A5" s="527"/>
      <c r="B5" s="225">
        <v>2013</v>
      </c>
      <c r="C5" s="226">
        <v>2014</v>
      </c>
    </row>
    <row r="6" spans="1:18" ht="24.95" customHeight="1" x14ac:dyDescent="0.2">
      <c r="A6" s="222" t="s">
        <v>6</v>
      </c>
      <c r="B6" s="303">
        <v>7931</v>
      </c>
      <c r="C6" s="304">
        <v>8170</v>
      </c>
      <c r="D6" s="85"/>
    </row>
    <row r="7" spans="1:18" s="91" customFormat="1" ht="24.95" customHeight="1" x14ac:dyDescent="0.2">
      <c r="A7" s="222" t="s">
        <v>59</v>
      </c>
      <c r="B7" s="303">
        <v>141</v>
      </c>
      <c r="C7" s="304">
        <v>169</v>
      </c>
    </row>
    <row r="8" spans="1:18" ht="24.95" customHeight="1" x14ac:dyDescent="0.2">
      <c r="A8" s="223" t="s">
        <v>60</v>
      </c>
      <c r="B8" s="305">
        <v>7</v>
      </c>
      <c r="C8" s="306">
        <v>8</v>
      </c>
    </row>
    <row r="9" spans="1:18" ht="24.95" customHeight="1" x14ac:dyDescent="0.2">
      <c r="A9" s="223" t="s">
        <v>61</v>
      </c>
      <c r="B9" s="305">
        <v>1</v>
      </c>
      <c r="C9" s="306">
        <v>2</v>
      </c>
    </row>
    <row r="10" spans="1:18" ht="24.95" customHeight="1" x14ac:dyDescent="0.2">
      <c r="A10" s="223" t="s">
        <v>62</v>
      </c>
      <c r="B10" s="305">
        <v>32</v>
      </c>
      <c r="C10" s="306">
        <v>55</v>
      </c>
    </row>
    <row r="11" spans="1:18" ht="24.95" customHeight="1" x14ac:dyDescent="0.2">
      <c r="A11" s="223" t="s">
        <v>63</v>
      </c>
      <c r="B11" s="305">
        <v>47</v>
      </c>
      <c r="C11" s="306">
        <v>53</v>
      </c>
    </row>
    <row r="12" spans="1:18" ht="24.95" customHeight="1" x14ac:dyDescent="0.2">
      <c r="A12" s="223" t="s">
        <v>64</v>
      </c>
      <c r="B12" s="305">
        <v>21</v>
      </c>
      <c r="C12" s="306">
        <v>19</v>
      </c>
    </row>
    <row r="13" spans="1:18" ht="24.95" customHeight="1" x14ac:dyDescent="0.2">
      <c r="A13" s="223" t="s">
        <v>65</v>
      </c>
      <c r="B13" s="305">
        <v>6</v>
      </c>
      <c r="C13" s="306">
        <v>4</v>
      </c>
    </row>
    <row r="14" spans="1:18" ht="24.95" customHeight="1" x14ac:dyDescent="0.2">
      <c r="A14" s="223" t="s">
        <v>66</v>
      </c>
      <c r="B14" s="305">
        <v>27</v>
      </c>
      <c r="C14" s="306">
        <v>28</v>
      </c>
    </row>
    <row r="15" spans="1:18" s="91" customFormat="1" ht="24.95" customHeight="1" x14ac:dyDescent="0.2">
      <c r="A15" s="222" t="s">
        <v>67</v>
      </c>
      <c r="B15" s="303">
        <v>639</v>
      </c>
      <c r="C15" s="304">
        <v>681</v>
      </c>
    </row>
    <row r="16" spans="1:18" ht="24.95" customHeight="1" x14ac:dyDescent="0.2">
      <c r="A16" s="223" t="s">
        <v>68</v>
      </c>
      <c r="B16" s="305">
        <v>59</v>
      </c>
      <c r="C16" s="306">
        <v>66</v>
      </c>
    </row>
    <row r="17" spans="1:3" ht="24.95" customHeight="1" x14ac:dyDescent="0.2">
      <c r="A17" s="223" t="s">
        <v>69</v>
      </c>
      <c r="B17" s="305">
        <v>91</v>
      </c>
      <c r="C17" s="306">
        <v>99</v>
      </c>
    </row>
    <row r="18" spans="1:3" ht="24.95" customHeight="1" x14ac:dyDescent="0.2">
      <c r="A18" s="223" t="s">
        <v>70</v>
      </c>
      <c r="B18" s="305">
        <v>53</v>
      </c>
      <c r="C18" s="306">
        <v>69</v>
      </c>
    </row>
    <row r="19" spans="1:3" ht="24.95" customHeight="1" x14ac:dyDescent="0.2">
      <c r="A19" s="223" t="s">
        <v>71</v>
      </c>
      <c r="B19" s="305">
        <v>45</v>
      </c>
      <c r="C19" s="306">
        <v>45</v>
      </c>
    </row>
    <row r="20" spans="1:3" ht="24.95" customHeight="1" x14ac:dyDescent="0.2">
      <c r="A20" s="223" t="s">
        <v>72</v>
      </c>
      <c r="B20" s="305">
        <v>64</v>
      </c>
      <c r="C20" s="306">
        <v>65</v>
      </c>
    </row>
    <row r="21" spans="1:3" ht="24.95" customHeight="1" x14ac:dyDescent="0.2">
      <c r="A21" s="223" t="s">
        <v>73</v>
      </c>
      <c r="B21" s="305">
        <v>49</v>
      </c>
      <c r="C21" s="306">
        <v>52</v>
      </c>
    </row>
    <row r="22" spans="1:3" ht="24.95" customHeight="1" x14ac:dyDescent="0.2">
      <c r="A22" s="223" t="s">
        <v>74</v>
      </c>
      <c r="B22" s="305">
        <v>130</v>
      </c>
      <c r="C22" s="306">
        <v>116</v>
      </c>
    </row>
    <row r="23" spans="1:3" ht="24.95" customHeight="1" x14ac:dyDescent="0.2">
      <c r="A23" s="223" t="s">
        <v>75</v>
      </c>
      <c r="B23" s="305">
        <v>66</v>
      </c>
      <c r="C23" s="306">
        <v>79</v>
      </c>
    </row>
    <row r="24" spans="1:3" ht="24.95" customHeight="1" x14ac:dyDescent="0.2">
      <c r="A24" s="223" t="s">
        <v>76</v>
      </c>
      <c r="B24" s="305">
        <v>82</v>
      </c>
      <c r="C24" s="306">
        <v>90</v>
      </c>
    </row>
    <row r="25" spans="1:3" s="91" customFormat="1" ht="24.95" customHeight="1" x14ac:dyDescent="0.2">
      <c r="A25" s="222" t="s">
        <v>77</v>
      </c>
      <c r="B25" s="303">
        <v>2987</v>
      </c>
      <c r="C25" s="304">
        <v>3098</v>
      </c>
    </row>
    <row r="26" spans="1:3" ht="24.95" customHeight="1" x14ac:dyDescent="0.2">
      <c r="A26" s="223" t="s">
        <v>78</v>
      </c>
      <c r="B26" s="305">
        <v>123</v>
      </c>
      <c r="C26" s="306">
        <v>134</v>
      </c>
    </row>
    <row r="27" spans="1:3" ht="24.95" customHeight="1" x14ac:dyDescent="0.2">
      <c r="A27" s="223" t="s">
        <v>79</v>
      </c>
      <c r="B27" s="305">
        <v>1898</v>
      </c>
      <c r="C27" s="306">
        <v>1935</v>
      </c>
    </row>
    <row r="28" spans="1:3" ht="24.95" customHeight="1" x14ac:dyDescent="0.2">
      <c r="A28" s="223" t="s">
        <v>80</v>
      </c>
      <c r="B28" s="305">
        <v>330</v>
      </c>
      <c r="C28" s="306">
        <v>329</v>
      </c>
    </row>
    <row r="29" spans="1:3" ht="24.95" customHeight="1" x14ac:dyDescent="0.2">
      <c r="A29" s="223" t="s">
        <v>81</v>
      </c>
      <c r="B29" s="305">
        <v>636</v>
      </c>
      <c r="C29" s="306">
        <v>700</v>
      </c>
    </row>
    <row r="30" spans="1:3" s="91" customFormat="1" ht="24.95" customHeight="1" x14ac:dyDescent="0.2">
      <c r="A30" s="222" t="s">
        <v>82</v>
      </c>
      <c r="B30" s="303">
        <v>3270</v>
      </c>
      <c r="C30" s="304">
        <v>3210</v>
      </c>
    </row>
    <row r="31" spans="1:3" ht="24.95" customHeight="1" x14ac:dyDescent="0.2">
      <c r="A31" s="223" t="s">
        <v>83</v>
      </c>
      <c r="B31" s="305">
        <v>634</v>
      </c>
      <c r="C31" s="306">
        <v>663</v>
      </c>
    </row>
    <row r="32" spans="1:3" ht="24.95" customHeight="1" x14ac:dyDescent="0.2">
      <c r="A32" s="223" t="s">
        <v>84</v>
      </c>
      <c r="B32" s="305">
        <v>2333</v>
      </c>
      <c r="C32" s="306">
        <v>2228</v>
      </c>
    </row>
    <row r="33" spans="1:4" ht="24.95" customHeight="1" x14ac:dyDescent="0.2">
      <c r="A33" s="223" t="s">
        <v>85</v>
      </c>
      <c r="B33" s="305">
        <v>303</v>
      </c>
      <c r="C33" s="306">
        <v>319</v>
      </c>
    </row>
    <row r="34" spans="1:4" s="91" customFormat="1" ht="24.95" customHeight="1" x14ac:dyDescent="0.2">
      <c r="A34" s="222" t="s">
        <v>86</v>
      </c>
      <c r="B34" s="303">
        <v>894</v>
      </c>
      <c r="C34" s="304">
        <v>1012</v>
      </c>
    </row>
    <row r="35" spans="1:4" ht="24.95" customHeight="1" x14ac:dyDescent="0.2">
      <c r="A35" s="223" t="s">
        <v>87</v>
      </c>
      <c r="B35" s="305">
        <v>58</v>
      </c>
      <c r="C35" s="306">
        <v>144</v>
      </c>
    </row>
    <row r="36" spans="1:4" ht="24.95" customHeight="1" x14ac:dyDescent="0.2">
      <c r="A36" s="223" t="s">
        <v>88</v>
      </c>
      <c r="B36" s="305">
        <v>489</v>
      </c>
      <c r="C36" s="306">
        <v>495</v>
      </c>
    </row>
    <row r="37" spans="1:4" ht="24.95" customHeight="1" x14ac:dyDescent="0.2">
      <c r="A37" s="223" t="s">
        <v>89</v>
      </c>
      <c r="B37" s="305">
        <v>194</v>
      </c>
      <c r="C37" s="306">
        <v>206</v>
      </c>
    </row>
    <row r="38" spans="1:4" ht="24.95" customHeight="1" thickBot="1" x14ac:dyDescent="0.25">
      <c r="A38" s="224" t="s">
        <v>90</v>
      </c>
      <c r="B38" s="307">
        <v>153</v>
      </c>
      <c r="C38" s="308">
        <v>167</v>
      </c>
      <c r="D38" s="89"/>
    </row>
    <row r="39" spans="1:4" s="440" customFormat="1" ht="15.95" customHeight="1" x14ac:dyDescent="0.2">
      <c r="A39" s="443" t="s">
        <v>179</v>
      </c>
      <c r="B39" s="443"/>
      <c r="C39" s="443"/>
      <c r="D39" s="444"/>
    </row>
    <row r="40" spans="1:4" s="440" customFormat="1" ht="40.5" customHeight="1" x14ac:dyDescent="0.2">
      <c r="A40" s="525" t="s">
        <v>328</v>
      </c>
      <c r="B40" s="525"/>
      <c r="C40" s="525"/>
      <c r="D40" s="445"/>
    </row>
    <row r="41" spans="1:4" s="440" customFormat="1" ht="42.75" customHeight="1" x14ac:dyDescent="0.2">
      <c r="A41" s="525" t="s">
        <v>254</v>
      </c>
      <c r="B41" s="525"/>
      <c r="C41" s="525"/>
      <c r="D41" s="446"/>
    </row>
    <row r="42" spans="1:4" s="428" customFormat="1" ht="15.75" customHeight="1" x14ac:dyDescent="0.2">
      <c r="A42" s="431" t="s">
        <v>302</v>
      </c>
      <c r="B42" s="431"/>
      <c r="C42" s="431"/>
      <c r="D42" s="426"/>
    </row>
    <row r="43" spans="1:4" ht="15" customHeight="1" x14ac:dyDescent="0.2">
      <c r="A43" s="362"/>
      <c r="B43" s="362"/>
      <c r="C43" s="362"/>
    </row>
    <row r="55" spans="1:6" ht="20.100000000000001" customHeight="1" x14ac:dyDescent="0.2">
      <c r="D55" s="89"/>
    </row>
    <row r="56" spans="1:6" ht="20.100000000000001" customHeight="1" x14ac:dyDescent="0.2">
      <c r="A56" s="89"/>
      <c r="B56" s="89"/>
      <c r="C56" s="89"/>
      <c r="D56" s="89"/>
      <c r="E56" s="89"/>
      <c r="F56" s="89"/>
    </row>
    <row r="57" spans="1:6" ht="20.100000000000001" customHeight="1" x14ac:dyDescent="0.2">
      <c r="A57" s="89"/>
      <c r="B57" s="89"/>
      <c r="C57" s="89"/>
      <c r="D57" s="89"/>
      <c r="E57" s="89"/>
      <c r="F57" s="89"/>
    </row>
    <row r="58" spans="1:6" ht="20.100000000000001" customHeight="1" x14ac:dyDescent="0.2">
      <c r="A58" s="89"/>
      <c r="B58" s="89"/>
      <c r="C58" s="89"/>
      <c r="E58" s="89"/>
      <c r="F58" s="89"/>
    </row>
    <row r="170" spans="1:5" ht="20.100000000000001" customHeight="1" x14ac:dyDescent="0.2">
      <c r="D170" s="89"/>
    </row>
    <row r="171" spans="1:5" ht="20.100000000000001" customHeight="1" x14ac:dyDescent="0.2">
      <c r="A171" s="89"/>
      <c r="B171" s="89"/>
      <c r="C171" s="89"/>
      <c r="D171" s="89"/>
      <c r="E171" s="89"/>
    </row>
    <row r="172" spans="1:5" ht="20.100000000000001" customHeight="1" x14ac:dyDescent="0.2">
      <c r="D172" s="89"/>
    </row>
  </sheetData>
  <mergeCells count="6">
    <mergeCell ref="A41:C41"/>
    <mergeCell ref="J1:K1"/>
    <mergeCell ref="O1:P1"/>
    <mergeCell ref="A4:A5"/>
    <mergeCell ref="B4:C4"/>
    <mergeCell ref="A40:C40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4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FFFF00"/>
  </sheetPr>
  <dimension ref="A1:R173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230"/>
      <c r="G1" s="230"/>
      <c r="H1" s="230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24.95" customHeight="1" thickBot="1" x14ac:dyDescent="0.3">
      <c r="A3" s="351" t="s">
        <v>296</v>
      </c>
      <c r="B3" s="119"/>
      <c r="C3" s="119"/>
      <c r="D3" s="119"/>
      <c r="E3" s="119"/>
    </row>
    <row r="4" spans="1:18" ht="24.95" customHeight="1" x14ac:dyDescent="0.2">
      <c r="A4" s="526" t="s">
        <v>58</v>
      </c>
      <c r="B4" s="528" t="s">
        <v>187</v>
      </c>
      <c r="C4" s="529"/>
    </row>
    <row r="5" spans="1:18" ht="24.95" customHeight="1" x14ac:dyDescent="0.2">
      <c r="A5" s="527"/>
      <c r="B5" s="233">
        <v>2013</v>
      </c>
      <c r="C5" s="234">
        <v>2014</v>
      </c>
    </row>
    <row r="6" spans="1:18" ht="24.95" customHeight="1" x14ac:dyDescent="0.2">
      <c r="A6" s="222" t="s">
        <v>6</v>
      </c>
      <c r="B6" s="303">
        <v>700</v>
      </c>
      <c r="C6" s="304">
        <v>943</v>
      </c>
      <c r="D6" s="85"/>
    </row>
    <row r="7" spans="1:18" s="91" customFormat="1" ht="24.95" customHeight="1" x14ac:dyDescent="0.2">
      <c r="A7" s="222" t="s">
        <v>59</v>
      </c>
      <c r="B7" s="303">
        <v>28</v>
      </c>
      <c r="C7" s="304">
        <v>31</v>
      </c>
    </row>
    <row r="8" spans="1:18" ht="24.95" customHeight="1" x14ac:dyDescent="0.2">
      <c r="A8" s="223" t="s">
        <v>60</v>
      </c>
      <c r="B8" s="305">
        <v>7</v>
      </c>
      <c r="C8" s="306">
        <v>10</v>
      </c>
    </row>
    <row r="9" spans="1:18" ht="24.95" customHeight="1" x14ac:dyDescent="0.2">
      <c r="A9" s="223" t="s">
        <v>61</v>
      </c>
      <c r="B9" s="305">
        <v>3</v>
      </c>
      <c r="C9" s="306">
        <v>4</v>
      </c>
    </row>
    <row r="10" spans="1:18" ht="24.95" customHeight="1" x14ac:dyDescent="0.2">
      <c r="A10" s="223" t="s">
        <v>62</v>
      </c>
      <c r="B10" s="305">
        <v>3</v>
      </c>
      <c r="C10" s="306">
        <v>5</v>
      </c>
    </row>
    <row r="11" spans="1:18" ht="24.95" customHeight="1" x14ac:dyDescent="0.2">
      <c r="A11" s="223" t="s">
        <v>63</v>
      </c>
      <c r="B11" s="305">
        <v>6</v>
      </c>
      <c r="C11" s="306">
        <v>6</v>
      </c>
    </row>
    <row r="12" spans="1:18" ht="24.95" customHeight="1" x14ac:dyDescent="0.2">
      <c r="A12" s="223" t="s">
        <v>64</v>
      </c>
      <c r="B12" s="305">
        <v>3</v>
      </c>
      <c r="C12" s="306">
        <v>3</v>
      </c>
    </row>
    <row r="13" spans="1:18" ht="24.95" customHeight="1" x14ac:dyDescent="0.2">
      <c r="A13" s="223" t="s">
        <v>65</v>
      </c>
      <c r="B13" s="305">
        <v>2</v>
      </c>
      <c r="C13" s="306">
        <v>2</v>
      </c>
    </row>
    <row r="14" spans="1:18" ht="24.95" customHeight="1" x14ac:dyDescent="0.2">
      <c r="A14" s="223" t="s">
        <v>66</v>
      </c>
      <c r="B14" s="305">
        <v>4</v>
      </c>
      <c r="C14" s="306">
        <v>1</v>
      </c>
    </row>
    <row r="15" spans="1:18" s="91" customFormat="1" ht="24.95" customHeight="1" x14ac:dyDescent="0.2">
      <c r="A15" s="222" t="s">
        <v>67</v>
      </c>
      <c r="B15" s="303">
        <v>196</v>
      </c>
      <c r="C15" s="304">
        <v>259</v>
      </c>
    </row>
    <row r="16" spans="1:18" ht="24.95" customHeight="1" x14ac:dyDescent="0.2">
      <c r="A16" s="223" t="s">
        <v>68</v>
      </c>
      <c r="B16" s="305">
        <v>25</v>
      </c>
      <c r="C16" s="306">
        <v>30</v>
      </c>
    </row>
    <row r="17" spans="1:3" ht="24.95" customHeight="1" x14ac:dyDescent="0.2">
      <c r="A17" s="223" t="s">
        <v>69</v>
      </c>
      <c r="B17" s="305">
        <v>21</v>
      </c>
      <c r="C17" s="306">
        <v>22</v>
      </c>
    </row>
    <row r="18" spans="1:3" ht="24.95" customHeight="1" x14ac:dyDescent="0.2">
      <c r="A18" s="223" t="s">
        <v>70</v>
      </c>
      <c r="B18" s="305">
        <v>26</v>
      </c>
      <c r="C18" s="306">
        <v>38</v>
      </c>
    </row>
    <row r="19" spans="1:3" ht="24.95" customHeight="1" x14ac:dyDescent="0.2">
      <c r="A19" s="223" t="s">
        <v>71</v>
      </c>
      <c r="B19" s="305">
        <v>6</v>
      </c>
      <c r="C19" s="306">
        <v>7</v>
      </c>
    </row>
    <row r="20" spans="1:3" ht="24.95" customHeight="1" x14ac:dyDescent="0.2">
      <c r="A20" s="223" t="s">
        <v>72</v>
      </c>
      <c r="B20" s="305">
        <v>35</v>
      </c>
      <c r="C20" s="306">
        <v>40</v>
      </c>
    </row>
    <row r="21" spans="1:3" ht="24.95" customHeight="1" x14ac:dyDescent="0.2">
      <c r="A21" s="223" t="s">
        <v>73</v>
      </c>
      <c r="B21" s="305">
        <v>27</v>
      </c>
      <c r="C21" s="306">
        <v>32</v>
      </c>
    </row>
    <row r="22" spans="1:3" ht="24.95" customHeight="1" x14ac:dyDescent="0.2">
      <c r="A22" s="223" t="s">
        <v>74</v>
      </c>
      <c r="B22" s="305">
        <v>2</v>
      </c>
      <c r="C22" s="306">
        <v>4</v>
      </c>
    </row>
    <row r="23" spans="1:3" ht="24.95" customHeight="1" x14ac:dyDescent="0.2">
      <c r="A23" s="223" t="s">
        <v>75</v>
      </c>
      <c r="B23" s="305">
        <v>26</v>
      </c>
      <c r="C23" s="306">
        <v>46</v>
      </c>
    </row>
    <row r="24" spans="1:3" ht="24.95" customHeight="1" x14ac:dyDescent="0.2">
      <c r="A24" s="223" t="s">
        <v>76</v>
      </c>
      <c r="B24" s="305">
        <v>28</v>
      </c>
      <c r="C24" s="306">
        <v>40</v>
      </c>
    </row>
    <row r="25" spans="1:3" s="91" customFormat="1" ht="24.95" customHeight="1" x14ac:dyDescent="0.2">
      <c r="A25" s="222" t="s">
        <v>77</v>
      </c>
      <c r="B25" s="303">
        <v>285</v>
      </c>
      <c r="C25" s="304">
        <v>400</v>
      </c>
    </row>
    <row r="26" spans="1:3" ht="24.95" customHeight="1" x14ac:dyDescent="0.2">
      <c r="A26" s="223" t="s">
        <v>78</v>
      </c>
      <c r="B26" s="305">
        <v>25</v>
      </c>
      <c r="C26" s="306">
        <v>41</v>
      </c>
    </row>
    <row r="27" spans="1:3" ht="24.95" customHeight="1" x14ac:dyDescent="0.2">
      <c r="A27" s="223" t="s">
        <v>79</v>
      </c>
      <c r="B27" s="305">
        <v>104</v>
      </c>
      <c r="C27" s="306">
        <v>126</v>
      </c>
    </row>
    <row r="28" spans="1:3" ht="24.95" customHeight="1" x14ac:dyDescent="0.2">
      <c r="A28" s="223" t="s">
        <v>80</v>
      </c>
      <c r="B28" s="305">
        <v>126</v>
      </c>
      <c r="C28" s="306">
        <v>159</v>
      </c>
    </row>
    <row r="29" spans="1:3" ht="24.95" customHeight="1" x14ac:dyDescent="0.2">
      <c r="A29" s="223" t="s">
        <v>81</v>
      </c>
      <c r="B29" s="305">
        <v>30</v>
      </c>
      <c r="C29" s="306">
        <v>74</v>
      </c>
    </row>
    <row r="30" spans="1:3" s="91" customFormat="1" ht="24.95" customHeight="1" x14ac:dyDescent="0.2">
      <c r="A30" s="222" t="s">
        <v>82</v>
      </c>
      <c r="B30" s="303">
        <v>55</v>
      </c>
      <c r="C30" s="304">
        <v>55</v>
      </c>
    </row>
    <row r="31" spans="1:3" ht="24.95" customHeight="1" x14ac:dyDescent="0.2">
      <c r="A31" s="223" t="s">
        <v>83</v>
      </c>
      <c r="B31" s="305">
        <v>15</v>
      </c>
      <c r="C31" s="306">
        <v>13</v>
      </c>
    </row>
    <row r="32" spans="1:3" ht="24.95" customHeight="1" x14ac:dyDescent="0.2">
      <c r="A32" s="223" t="s">
        <v>84</v>
      </c>
      <c r="B32" s="305">
        <v>18</v>
      </c>
      <c r="C32" s="306">
        <v>22</v>
      </c>
    </row>
    <row r="33" spans="1:4" ht="24.95" customHeight="1" x14ac:dyDescent="0.2">
      <c r="A33" s="223" t="s">
        <v>85</v>
      </c>
      <c r="B33" s="305">
        <v>22</v>
      </c>
      <c r="C33" s="306">
        <v>20</v>
      </c>
    </row>
    <row r="34" spans="1:4" s="91" customFormat="1" ht="24.95" customHeight="1" x14ac:dyDescent="0.2">
      <c r="A34" s="222" t="s">
        <v>86</v>
      </c>
      <c r="B34" s="303">
        <v>136</v>
      </c>
      <c r="C34" s="304">
        <v>198</v>
      </c>
    </row>
    <row r="35" spans="1:4" ht="24.95" customHeight="1" x14ac:dyDescent="0.2">
      <c r="A35" s="223" t="s">
        <v>87</v>
      </c>
      <c r="B35" s="305">
        <v>48</v>
      </c>
      <c r="C35" s="306">
        <v>56</v>
      </c>
    </row>
    <row r="36" spans="1:4" ht="24.95" customHeight="1" x14ac:dyDescent="0.2">
      <c r="A36" s="223" t="s">
        <v>88</v>
      </c>
      <c r="B36" s="305">
        <v>27</v>
      </c>
      <c r="C36" s="306">
        <v>38</v>
      </c>
    </row>
    <row r="37" spans="1:4" ht="24.95" customHeight="1" x14ac:dyDescent="0.2">
      <c r="A37" s="223" t="s">
        <v>89</v>
      </c>
      <c r="B37" s="305">
        <v>21</v>
      </c>
      <c r="C37" s="306">
        <v>33</v>
      </c>
    </row>
    <row r="38" spans="1:4" ht="24.95" customHeight="1" thickBot="1" x14ac:dyDescent="0.25">
      <c r="A38" s="224" t="s">
        <v>90</v>
      </c>
      <c r="B38" s="307">
        <v>40</v>
      </c>
      <c r="C38" s="308">
        <v>71</v>
      </c>
      <c r="D38" s="89"/>
    </row>
    <row r="39" spans="1:4" s="425" customFormat="1" ht="15.95" customHeight="1" x14ac:dyDescent="0.2">
      <c r="A39" s="447" t="s">
        <v>179</v>
      </c>
      <c r="B39" s="448"/>
      <c r="C39" s="448"/>
      <c r="D39" s="424"/>
    </row>
    <row r="40" spans="1:4" s="425" customFormat="1" ht="43.5" customHeight="1" x14ac:dyDescent="0.2">
      <c r="A40" s="525" t="s">
        <v>328</v>
      </c>
      <c r="B40" s="525"/>
      <c r="C40" s="525"/>
    </row>
    <row r="41" spans="1:4" s="425" customFormat="1" ht="42.75" customHeight="1" x14ac:dyDescent="0.2">
      <c r="A41" s="525" t="s">
        <v>256</v>
      </c>
      <c r="B41" s="525"/>
      <c r="C41" s="525"/>
    </row>
    <row r="42" spans="1:4" s="425" customFormat="1" ht="15.75" customHeight="1" x14ac:dyDescent="0.2">
      <c r="A42" s="431" t="s">
        <v>302</v>
      </c>
      <c r="B42" s="431"/>
      <c r="C42" s="431"/>
    </row>
    <row r="43" spans="1:4" s="236" customFormat="1" ht="20.100000000000001" customHeight="1" x14ac:dyDescent="0.2">
      <c r="A43" s="88"/>
      <c r="B43" s="88"/>
      <c r="C43" s="88"/>
    </row>
    <row r="57" spans="1:6" ht="20.100000000000001" customHeight="1" x14ac:dyDescent="0.2">
      <c r="A57" s="89"/>
      <c r="B57" s="89"/>
      <c r="C57" s="89"/>
      <c r="D57" s="89"/>
      <c r="E57" s="89"/>
      <c r="F57" s="89"/>
    </row>
    <row r="58" spans="1:6" ht="20.100000000000001" customHeight="1" x14ac:dyDescent="0.2">
      <c r="A58" s="89"/>
      <c r="B58" s="89"/>
      <c r="C58" s="89"/>
      <c r="D58" s="89"/>
      <c r="E58" s="89"/>
      <c r="F58" s="89"/>
    </row>
    <row r="59" spans="1:6" ht="20.100000000000001" customHeight="1" x14ac:dyDescent="0.2">
      <c r="A59" s="89"/>
      <c r="B59" s="89"/>
      <c r="C59" s="89"/>
      <c r="D59" s="89"/>
      <c r="E59" s="89"/>
      <c r="F59" s="89"/>
    </row>
    <row r="172" spans="1:5" ht="20.100000000000001" customHeight="1" x14ac:dyDescent="0.2">
      <c r="A172" s="89"/>
      <c r="B172" s="89"/>
      <c r="C172" s="89"/>
      <c r="D172" s="89"/>
      <c r="E172" s="89"/>
    </row>
    <row r="173" spans="1:5" ht="20.100000000000001" customHeight="1" x14ac:dyDescent="0.2">
      <c r="A173" s="89"/>
      <c r="B173" s="89"/>
      <c r="C173" s="89"/>
      <c r="D173" s="89"/>
      <c r="E173" s="89"/>
    </row>
  </sheetData>
  <mergeCells count="6">
    <mergeCell ref="A41:C41"/>
    <mergeCell ref="J1:K1"/>
    <mergeCell ref="O1:P1"/>
    <mergeCell ref="A4:A5"/>
    <mergeCell ref="B4:C4"/>
    <mergeCell ref="A40:C40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43" max="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FFFF00"/>
  </sheetPr>
  <dimension ref="A1:R173"/>
  <sheetViews>
    <sheetView showGridLines="0" zoomScaleNormal="100" zoomScaleSheetLayoutView="70" workbookViewId="0"/>
  </sheetViews>
  <sheetFormatPr defaultColWidth="26.42578125" defaultRowHeight="20.100000000000001" customHeight="1" x14ac:dyDescent="0.2"/>
  <cols>
    <col min="1" max="1" width="57.7109375" style="89" customWidth="1"/>
    <col min="2" max="3" width="57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230"/>
      <c r="G1" s="230"/>
      <c r="H1" s="230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50.1" customHeight="1" thickBot="1" x14ac:dyDescent="0.3">
      <c r="A3" s="537" t="s">
        <v>300</v>
      </c>
      <c r="B3" s="538"/>
      <c r="C3" s="538"/>
      <c r="D3" s="119"/>
      <c r="E3" s="119"/>
    </row>
    <row r="4" spans="1:18" ht="24.95" customHeight="1" x14ac:dyDescent="0.2">
      <c r="A4" s="526" t="s">
        <v>58</v>
      </c>
      <c r="B4" s="528" t="s">
        <v>190</v>
      </c>
      <c r="C4" s="529"/>
    </row>
    <row r="5" spans="1:18" ht="24.95" customHeight="1" x14ac:dyDescent="0.2">
      <c r="A5" s="527"/>
      <c r="B5" s="233">
        <v>2013</v>
      </c>
      <c r="C5" s="234">
        <v>2014</v>
      </c>
    </row>
    <row r="6" spans="1:18" ht="24.95" customHeight="1" x14ac:dyDescent="0.2">
      <c r="A6" s="222" t="s">
        <v>6</v>
      </c>
      <c r="B6" s="303">
        <v>1957</v>
      </c>
      <c r="C6" s="304">
        <v>2213</v>
      </c>
      <c r="D6" s="85"/>
    </row>
    <row r="7" spans="1:18" s="91" customFormat="1" ht="24.95" customHeight="1" x14ac:dyDescent="0.2">
      <c r="A7" s="222" t="s">
        <v>59</v>
      </c>
      <c r="B7" s="303">
        <v>120</v>
      </c>
      <c r="C7" s="304">
        <v>150</v>
      </c>
    </row>
    <row r="8" spans="1:18" ht="24.95" customHeight="1" x14ac:dyDescent="0.2">
      <c r="A8" s="223" t="s">
        <v>60</v>
      </c>
      <c r="B8" s="305">
        <v>8</v>
      </c>
      <c r="C8" s="306">
        <v>10</v>
      </c>
    </row>
    <row r="9" spans="1:18" ht="24.95" customHeight="1" x14ac:dyDescent="0.2">
      <c r="A9" s="223" t="s">
        <v>61</v>
      </c>
      <c r="B9" s="305">
        <v>12</v>
      </c>
      <c r="C9" s="306">
        <v>14</v>
      </c>
    </row>
    <row r="10" spans="1:18" ht="24.95" customHeight="1" x14ac:dyDescent="0.2">
      <c r="A10" s="223" t="s">
        <v>62</v>
      </c>
      <c r="B10" s="305">
        <v>34</v>
      </c>
      <c r="C10" s="306">
        <v>40</v>
      </c>
    </row>
    <row r="11" spans="1:18" ht="24.95" customHeight="1" x14ac:dyDescent="0.2">
      <c r="A11" s="223" t="s">
        <v>63</v>
      </c>
      <c r="B11" s="305">
        <v>35</v>
      </c>
      <c r="C11" s="306">
        <v>51</v>
      </c>
    </row>
    <row r="12" spans="1:18" ht="24.95" customHeight="1" x14ac:dyDescent="0.2">
      <c r="A12" s="223" t="s">
        <v>64</v>
      </c>
      <c r="B12" s="305">
        <v>3</v>
      </c>
      <c r="C12" s="306">
        <v>5</v>
      </c>
    </row>
    <row r="13" spans="1:18" ht="24.95" customHeight="1" x14ac:dyDescent="0.2">
      <c r="A13" s="223" t="s">
        <v>65</v>
      </c>
      <c r="B13" s="305">
        <v>20</v>
      </c>
      <c r="C13" s="306">
        <v>20</v>
      </c>
    </row>
    <row r="14" spans="1:18" ht="24.95" customHeight="1" x14ac:dyDescent="0.2">
      <c r="A14" s="223" t="s">
        <v>66</v>
      </c>
      <c r="B14" s="305">
        <v>8</v>
      </c>
      <c r="C14" s="306">
        <v>10</v>
      </c>
    </row>
    <row r="15" spans="1:18" s="91" customFormat="1" ht="24.95" customHeight="1" x14ac:dyDescent="0.2">
      <c r="A15" s="222" t="s">
        <v>67</v>
      </c>
      <c r="B15" s="303">
        <v>450</v>
      </c>
      <c r="C15" s="304">
        <v>535</v>
      </c>
    </row>
    <row r="16" spans="1:18" ht="24.95" customHeight="1" x14ac:dyDescent="0.2">
      <c r="A16" s="223" t="s">
        <v>68</v>
      </c>
      <c r="B16" s="305">
        <v>23</v>
      </c>
      <c r="C16" s="306">
        <v>27</v>
      </c>
    </row>
    <row r="17" spans="1:3" ht="24.95" customHeight="1" x14ac:dyDescent="0.2">
      <c r="A17" s="223" t="s">
        <v>69</v>
      </c>
      <c r="B17" s="305">
        <v>92</v>
      </c>
      <c r="C17" s="306">
        <v>120</v>
      </c>
    </row>
    <row r="18" spans="1:3" ht="24.95" customHeight="1" x14ac:dyDescent="0.2">
      <c r="A18" s="223" t="s">
        <v>70</v>
      </c>
      <c r="B18" s="305">
        <v>135</v>
      </c>
      <c r="C18" s="306">
        <v>154</v>
      </c>
    </row>
    <row r="19" spans="1:3" ht="24.95" customHeight="1" x14ac:dyDescent="0.2">
      <c r="A19" s="223" t="s">
        <v>71</v>
      </c>
      <c r="B19" s="305">
        <v>29</v>
      </c>
      <c r="C19" s="306">
        <v>35</v>
      </c>
    </row>
    <row r="20" spans="1:3" ht="24.95" customHeight="1" x14ac:dyDescent="0.2">
      <c r="A20" s="223" t="s">
        <v>72</v>
      </c>
      <c r="B20" s="305">
        <v>31</v>
      </c>
      <c r="C20" s="306">
        <v>30</v>
      </c>
    </row>
    <row r="21" spans="1:3" ht="24.95" customHeight="1" x14ac:dyDescent="0.2">
      <c r="A21" s="223" t="s">
        <v>73</v>
      </c>
      <c r="B21" s="305">
        <v>66</v>
      </c>
      <c r="C21" s="306">
        <v>99</v>
      </c>
    </row>
    <row r="22" spans="1:3" ht="24.95" customHeight="1" x14ac:dyDescent="0.2">
      <c r="A22" s="223" t="s">
        <v>74</v>
      </c>
      <c r="B22" s="305">
        <v>14</v>
      </c>
      <c r="C22" s="306">
        <v>16</v>
      </c>
    </row>
    <row r="23" spans="1:3" ht="24.95" customHeight="1" x14ac:dyDescent="0.2">
      <c r="A23" s="223" t="s">
        <v>75</v>
      </c>
      <c r="B23" s="305">
        <v>30</v>
      </c>
      <c r="C23" s="306">
        <v>25</v>
      </c>
    </row>
    <row r="24" spans="1:3" ht="24.95" customHeight="1" x14ac:dyDescent="0.2">
      <c r="A24" s="223" t="s">
        <v>76</v>
      </c>
      <c r="B24" s="305">
        <v>30</v>
      </c>
      <c r="C24" s="306">
        <v>29</v>
      </c>
    </row>
    <row r="25" spans="1:3" s="91" customFormat="1" ht="24.95" customHeight="1" x14ac:dyDescent="0.2">
      <c r="A25" s="222" t="s">
        <v>77</v>
      </c>
      <c r="B25" s="303">
        <v>681</v>
      </c>
      <c r="C25" s="304">
        <v>785</v>
      </c>
    </row>
    <row r="26" spans="1:3" ht="24.95" customHeight="1" x14ac:dyDescent="0.2">
      <c r="A26" s="223" t="s">
        <v>78</v>
      </c>
      <c r="B26" s="305">
        <v>96</v>
      </c>
      <c r="C26" s="306">
        <v>101</v>
      </c>
    </row>
    <row r="27" spans="1:3" ht="24.95" customHeight="1" x14ac:dyDescent="0.2">
      <c r="A27" s="223" t="s">
        <v>79</v>
      </c>
      <c r="B27" s="305">
        <v>189</v>
      </c>
      <c r="C27" s="306">
        <v>211</v>
      </c>
    </row>
    <row r="28" spans="1:3" ht="24.95" customHeight="1" x14ac:dyDescent="0.2">
      <c r="A28" s="223" t="s">
        <v>80</v>
      </c>
      <c r="B28" s="305">
        <v>185</v>
      </c>
      <c r="C28" s="306">
        <v>207</v>
      </c>
    </row>
    <row r="29" spans="1:3" ht="24.95" customHeight="1" x14ac:dyDescent="0.2">
      <c r="A29" s="223" t="s">
        <v>81</v>
      </c>
      <c r="B29" s="305">
        <v>211</v>
      </c>
      <c r="C29" s="306">
        <v>266</v>
      </c>
    </row>
    <row r="30" spans="1:3" s="91" customFormat="1" ht="24.95" customHeight="1" x14ac:dyDescent="0.2">
      <c r="A30" s="222" t="s">
        <v>82</v>
      </c>
      <c r="B30" s="303">
        <v>330</v>
      </c>
      <c r="C30" s="304">
        <v>329</v>
      </c>
    </row>
    <row r="31" spans="1:3" ht="24.95" customHeight="1" x14ac:dyDescent="0.2">
      <c r="A31" s="223" t="s">
        <v>83</v>
      </c>
      <c r="B31" s="305">
        <v>156</v>
      </c>
      <c r="C31" s="306">
        <v>148</v>
      </c>
    </row>
    <row r="32" spans="1:3" ht="24.95" customHeight="1" x14ac:dyDescent="0.2">
      <c r="A32" s="223" t="s">
        <v>84</v>
      </c>
      <c r="B32" s="305">
        <v>68</v>
      </c>
      <c r="C32" s="306">
        <v>72</v>
      </c>
    </row>
    <row r="33" spans="1:5" ht="24.95" customHeight="1" x14ac:dyDescent="0.2">
      <c r="A33" s="223" t="s">
        <v>85</v>
      </c>
      <c r="B33" s="305">
        <v>106</v>
      </c>
      <c r="C33" s="306">
        <v>109</v>
      </c>
    </row>
    <row r="34" spans="1:5" s="91" customFormat="1" ht="24.95" customHeight="1" x14ac:dyDescent="0.2">
      <c r="A34" s="222" t="s">
        <v>86</v>
      </c>
      <c r="B34" s="303">
        <v>376</v>
      </c>
      <c r="C34" s="304">
        <v>414</v>
      </c>
    </row>
    <row r="35" spans="1:5" ht="24.95" customHeight="1" x14ac:dyDescent="0.2">
      <c r="A35" s="223" t="s">
        <v>87</v>
      </c>
      <c r="B35" s="305">
        <v>151</v>
      </c>
      <c r="C35" s="306">
        <v>176</v>
      </c>
    </row>
    <row r="36" spans="1:5" ht="24.95" customHeight="1" x14ac:dyDescent="0.2">
      <c r="A36" s="223" t="s">
        <v>88</v>
      </c>
      <c r="B36" s="305">
        <v>141</v>
      </c>
      <c r="C36" s="306">
        <v>150</v>
      </c>
    </row>
    <row r="37" spans="1:5" ht="24.95" customHeight="1" x14ac:dyDescent="0.2">
      <c r="A37" s="223" t="s">
        <v>89</v>
      </c>
      <c r="B37" s="305">
        <v>34</v>
      </c>
      <c r="C37" s="306">
        <v>34</v>
      </c>
    </row>
    <row r="38" spans="1:5" ht="24.95" customHeight="1" thickBot="1" x14ac:dyDescent="0.25">
      <c r="A38" s="224" t="s">
        <v>90</v>
      </c>
      <c r="B38" s="307">
        <v>50</v>
      </c>
      <c r="C38" s="308">
        <v>54</v>
      </c>
      <c r="D38" s="89"/>
    </row>
    <row r="39" spans="1:5" s="450" customFormat="1" ht="15.95" customHeight="1" x14ac:dyDescent="0.2">
      <c r="A39" s="443" t="s">
        <v>179</v>
      </c>
      <c r="B39" s="443"/>
      <c r="C39" s="443"/>
      <c r="D39" s="449"/>
      <c r="E39" s="449"/>
    </row>
    <row r="40" spans="1:5" s="450" customFormat="1" ht="38.1" customHeight="1" x14ac:dyDescent="0.2">
      <c r="A40" s="525" t="s">
        <v>328</v>
      </c>
      <c r="B40" s="525"/>
      <c r="C40" s="525"/>
      <c r="D40" s="441"/>
      <c r="E40" s="449"/>
    </row>
    <row r="41" spans="1:5" s="450" customFormat="1" ht="32.1" customHeight="1" x14ac:dyDescent="0.2">
      <c r="A41" s="525" t="s">
        <v>254</v>
      </c>
      <c r="B41" s="525"/>
      <c r="C41" s="525"/>
      <c r="D41" s="451"/>
    </row>
    <row r="42" spans="1:5" s="452" customFormat="1" ht="32.1" customHeight="1" x14ac:dyDescent="0.2">
      <c r="A42" s="525" t="s">
        <v>257</v>
      </c>
      <c r="B42" s="525"/>
      <c r="C42" s="525"/>
      <c r="D42" s="426"/>
    </row>
    <row r="43" spans="1:5" s="450" customFormat="1" ht="15.95" customHeight="1" x14ac:dyDescent="0.2">
      <c r="A43" s="431" t="s">
        <v>270</v>
      </c>
      <c r="B43" s="431"/>
      <c r="C43" s="431"/>
    </row>
    <row r="56" spans="1:6" ht="20.100000000000001" customHeight="1" x14ac:dyDescent="0.2">
      <c r="A56" s="84"/>
      <c r="D56" s="89"/>
    </row>
    <row r="57" spans="1:6" ht="20.100000000000001" customHeight="1" x14ac:dyDescent="0.2">
      <c r="A57" s="84"/>
      <c r="B57" s="89"/>
      <c r="C57" s="89"/>
      <c r="D57" s="89"/>
      <c r="E57" s="89"/>
      <c r="F57" s="89"/>
    </row>
    <row r="58" spans="1:6" ht="20.100000000000001" customHeight="1" x14ac:dyDescent="0.2">
      <c r="A58" s="84"/>
      <c r="B58" s="89"/>
      <c r="C58" s="89"/>
      <c r="D58" s="89"/>
      <c r="E58" s="89"/>
      <c r="F58" s="89"/>
    </row>
    <row r="59" spans="1:6" ht="20.100000000000001" customHeight="1" x14ac:dyDescent="0.2">
      <c r="A59" s="84"/>
      <c r="B59" s="89"/>
      <c r="C59" s="89"/>
      <c r="E59" s="89"/>
      <c r="F59" s="89"/>
    </row>
    <row r="171" spans="1:5" ht="20.100000000000001" customHeight="1" x14ac:dyDescent="0.2">
      <c r="A171" s="84"/>
      <c r="D171" s="89"/>
    </row>
    <row r="172" spans="1:5" ht="20.100000000000001" customHeight="1" x14ac:dyDescent="0.2">
      <c r="A172" s="84"/>
      <c r="B172" s="89"/>
      <c r="C172" s="89"/>
      <c r="D172" s="89"/>
      <c r="E172" s="89"/>
    </row>
    <row r="173" spans="1:5" ht="20.100000000000001" customHeight="1" x14ac:dyDescent="0.2">
      <c r="A173" s="84"/>
      <c r="D173" s="89"/>
    </row>
  </sheetData>
  <mergeCells count="8">
    <mergeCell ref="J1:K1"/>
    <mergeCell ref="O1:P1"/>
    <mergeCell ref="A3:C3"/>
    <mergeCell ref="A42:C42"/>
    <mergeCell ref="A4:A5"/>
    <mergeCell ref="B4:C4"/>
    <mergeCell ref="A40:C40"/>
    <mergeCell ref="A41:C41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rgb="FFFFFF00"/>
  </sheetPr>
  <dimension ref="A1:R173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1" width="57.7109375" style="84" customWidth="1"/>
    <col min="2" max="3" width="58.7109375" style="84" customWidth="1"/>
    <col min="4" max="16384" width="26.42578125" style="84"/>
  </cols>
  <sheetData>
    <row r="1" spans="1:18" s="114" customFormat="1" ht="45" customHeight="1" x14ac:dyDescent="0.2">
      <c r="A1" s="113" t="s">
        <v>43</v>
      </c>
      <c r="C1" s="419" t="s">
        <v>209</v>
      </c>
      <c r="E1" s="230"/>
      <c r="G1" s="230"/>
      <c r="H1" s="230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189</v>
      </c>
      <c r="B2" s="117"/>
      <c r="C2" s="117"/>
      <c r="D2" s="117"/>
      <c r="E2" s="117"/>
    </row>
    <row r="3" spans="1:18" s="118" customFormat="1" ht="50.1" customHeight="1" thickBot="1" x14ac:dyDescent="0.3">
      <c r="A3" s="537" t="s">
        <v>333</v>
      </c>
      <c r="B3" s="538"/>
      <c r="C3" s="538"/>
      <c r="D3" s="119"/>
      <c r="E3" s="119"/>
    </row>
    <row r="4" spans="1:18" ht="24.95" customHeight="1" x14ac:dyDescent="0.2">
      <c r="A4" s="526" t="s">
        <v>58</v>
      </c>
      <c r="B4" s="528" t="s">
        <v>188</v>
      </c>
      <c r="C4" s="529"/>
    </row>
    <row r="5" spans="1:18" ht="24.95" customHeight="1" x14ac:dyDescent="0.2">
      <c r="A5" s="527"/>
      <c r="B5" s="233">
        <v>2013</v>
      </c>
      <c r="C5" s="234">
        <v>2014</v>
      </c>
    </row>
    <row r="6" spans="1:18" ht="24.95" customHeight="1" x14ac:dyDescent="0.2">
      <c r="A6" s="222" t="s">
        <v>6</v>
      </c>
      <c r="B6" s="303">
        <v>548</v>
      </c>
      <c r="C6" s="304">
        <v>702</v>
      </c>
      <c r="D6" s="85"/>
    </row>
    <row r="7" spans="1:18" s="91" customFormat="1" ht="24.95" customHeight="1" x14ac:dyDescent="0.2">
      <c r="A7" s="222" t="s">
        <v>59</v>
      </c>
      <c r="B7" s="303">
        <v>29</v>
      </c>
      <c r="C7" s="304">
        <v>42</v>
      </c>
    </row>
    <row r="8" spans="1:18" ht="24.95" customHeight="1" x14ac:dyDescent="0.2">
      <c r="A8" s="223" t="s">
        <v>60</v>
      </c>
      <c r="B8" s="305">
        <v>5</v>
      </c>
      <c r="C8" s="306">
        <v>7</v>
      </c>
    </row>
    <row r="9" spans="1:18" ht="24.95" customHeight="1" x14ac:dyDescent="0.2">
      <c r="A9" s="223" t="s">
        <v>61</v>
      </c>
      <c r="B9" s="305">
        <v>6</v>
      </c>
      <c r="C9" s="306">
        <v>7</v>
      </c>
    </row>
    <row r="10" spans="1:18" ht="24.95" customHeight="1" x14ac:dyDescent="0.2">
      <c r="A10" s="223" t="s">
        <v>62</v>
      </c>
      <c r="B10" s="305">
        <v>9</v>
      </c>
      <c r="C10" s="306">
        <v>10</v>
      </c>
    </row>
    <row r="11" spans="1:18" ht="24.95" customHeight="1" x14ac:dyDescent="0.2">
      <c r="A11" s="223" t="s">
        <v>63</v>
      </c>
      <c r="B11" s="305">
        <v>3</v>
      </c>
      <c r="C11" s="306">
        <v>8</v>
      </c>
    </row>
    <row r="12" spans="1:18" ht="24.95" customHeight="1" x14ac:dyDescent="0.2">
      <c r="A12" s="223" t="s">
        <v>64</v>
      </c>
      <c r="B12" s="305">
        <v>0</v>
      </c>
      <c r="C12" s="306">
        <v>1</v>
      </c>
    </row>
    <row r="13" spans="1:18" ht="24.95" customHeight="1" x14ac:dyDescent="0.2">
      <c r="A13" s="223" t="s">
        <v>65</v>
      </c>
      <c r="B13" s="305">
        <v>3</v>
      </c>
      <c r="C13" s="306">
        <v>5</v>
      </c>
    </row>
    <row r="14" spans="1:18" ht="24.95" customHeight="1" x14ac:dyDescent="0.2">
      <c r="A14" s="223" t="s">
        <v>66</v>
      </c>
      <c r="B14" s="305">
        <v>3</v>
      </c>
      <c r="C14" s="306">
        <v>4</v>
      </c>
    </row>
    <row r="15" spans="1:18" s="91" customFormat="1" ht="24.95" customHeight="1" x14ac:dyDescent="0.2">
      <c r="A15" s="222" t="s">
        <v>67</v>
      </c>
      <c r="B15" s="303">
        <v>131</v>
      </c>
      <c r="C15" s="304">
        <v>175</v>
      </c>
    </row>
    <row r="16" spans="1:18" ht="24.95" customHeight="1" x14ac:dyDescent="0.2">
      <c r="A16" s="223" t="s">
        <v>68</v>
      </c>
      <c r="B16" s="305">
        <v>5</v>
      </c>
      <c r="C16" s="306">
        <v>6</v>
      </c>
    </row>
    <row r="17" spans="1:3" ht="24.95" customHeight="1" x14ac:dyDescent="0.2">
      <c r="A17" s="223" t="s">
        <v>69</v>
      </c>
      <c r="B17" s="305">
        <v>23</v>
      </c>
      <c r="C17" s="306">
        <v>31</v>
      </c>
    </row>
    <row r="18" spans="1:3" ht="24.95" customHeight="1" x14ac:dyDescent="0.2">
      <c r="A18" s="223" t="s">
        <v>70</v>
      </c>
      <c r="B18" s="305">
        <v>30</v>
      </c>
      <c r="C18" s="306">
        <v>49</v>
      </c>
    </row>
    <row r="19" spans="1:3" ht="24.95" customHeight="1" x14ac:dyDescent="0.2">
      <c r="A19" s="223" t="s">
        <v>71</v>
      </c>
      <c r="B19" s="305">
        <v>10</v>
      </c>
      <c r="C19" s="306">
        <v>12</v>
      </c>
    </row>
    <row r="20" spans="1:3" ht="24.95" customHeight="1" x14ac:dyDescent="0.2">
      <c r="A20" s="223" t="s">
        <v>72</v>
      </c>
      <c r="B20" s="305">
        <v>10</v>
      </c>
      <c r="C20" s="306">
        <v>8</v>
      </c>
    </row>
    <row r="21" spans="1:3" ht="24.95" customHeight="1" x14ac:dyDescent="0.2">
      <c r="A21" s="223" t="s">
        <v>73</v>
      </c>
      <c r="B21" s="305">
        <v>35</v>
      </c>
      <c r="C21" s="306">
        <v>50</v>
      </c>
    </row>
    <row r="22" spans="1:3" ht="24.95" customHeight="1" x14ac:dyDescent="0.2">
      <c r="A22" s="223" t="s">
        <v>74</v>
      </c>
      <c r="B22" s="305">
        <v>1</v>
      </c>
      <c r="C22" s="306">
        <v>1</v>
      </c>
    </row>
    <row r="23" spans="1:3" ht="24.95" customHeight="1" x14ac:dyDescent="0.2">
      <c r="A23" s="223" t="s">
        <v>75</v>
      </c>
      <c r="B23" s="305">
        <v>8</v>
      </c>
      <c r="C23" s="306">
        <v>8</v>
      </c>
    </row>
    <row r="24" spans="1:3" ht="24.95" customHeight="1" x14ac:dyDescent="0.2">
      <c r="A24" s="223" t="s">
        <v>76</v>
      </c>
      <c r="B24" s="305">
        <v>9</v>
      </c>
      <c r="C24" s="306">
        <v>10</v>
      </c>
    </row>
    <row r="25" spans="1:3" s="91" customFormat="1" ht="24.95" customHeight="1" x14ac:dyDescent="0.2">
      <c r="A25" s="222" t="s">
        <v>77</v>
      </c>
      <c r="B25" s="303">
        <v>160</v>
      </c>
      <c r="C25" s="304">
        <v>225</v>
      </c>
    </row>
    <row r="26" spans="1:3" ht="24.95" customHeight="1" x14ac:dyDescent="0.2">
      <c r="A26" s="223" t="s">
        <v>78</v>
      </c>
      <c r="B26" s="305">
        <v>54</v>
      </c>
      <c r="C26" s="306">
        <v>68</v>
      </c>
    </row>
    <row r="27" spans="1:3" ht="24.95" customHeight="1" x14ac:dyDescent="0.2">
      <c r="A27" s="223" t="s">
        <v>79</v>
      </c>
      <c r="B27" s="305">
        <v>63</v>
      </c>
      <c r="C27" s="306">
        <v>99</v>
      </c>
    </row>
    <row r="28" spans="1:3" ht="24.95" customHeight="1" x14ac:dyDescent="0.2">
      <c r="A28" s="223" t="s">
        <v>80</v>
      </c>
      <c r="B28" s="305">
        <v>18</v>
      </c>
      <c r="C28" s="306">
        <v>26</v>
      </c>
    </row>
    <row r="29" spans="1:3" ht="24.95" customHeight="1" x14ac:dyDescent="0.2">
      <c r="A29" s="223" t="s">
        <v>81</v>
      </c>
      <c r="B29" s="305">
        <v>25</v>
      </c>
      <c r="C29" s="306">
        <v>32</v>
      </c>
    </row>
    <row r="30" spans="1:3" s="91" customFormat="1" ht="24.95" customHeight="1" x14ac:dyDescent="0.2">
      <c r="A30" s="222" t="s">
        <v>82</v>
      </c>
      <c r="B30" s="303">
        <v>87</v>
      </c>
      <c r="C30" s="304">
        <v>98</v>
      </c>
    </row>
    <row r="31" spans="1:3" ht="24.95" customHeight="1" x14ac:dyDescent="0.2">
      <c r="A31" s="223" t="s">
        <v>83</v>
      </c>
      <c r="B31" s="305">
        <v>37</v>
      </c>
      <c r="C31" s="306">
        <v>41</v>
      </c>
    </row>
    <row r="32" spans="1:3" ht="24.95" customHeight="1" x14ac:dyDescent="0.2">
      <c r="A32" s="223" t="s">
        <v>84</v>
      </c>
      <c r="B32" s="305">
        <v>17</v>
      </c>
      <c r="C32" s="306">
        <v>23</v>
      </c>
    </row>
    <row r="33" spans="1:4" ht="24.95" customHeight="1" x14ac:dyDescent="0.2">
      <c r="A33" s="223" t="s">
        <v>85</v>
      </c>
      <c r="B33" s="305">
        <v>33</v>
      </c>
      <c r="C33" s="306">
        <v>34</v>
      </c>
    </row>
    <row r="34" spans="1:4" s="91" customFormat="1" ht="24.95" customHeight="1" x14ac:dyDescent="0.2">
      <c r="A34" s="222" t="s">
        <v>86</v>
      </c>
      <c r="B34" s="303">
        <v>141</v>
      </c>
      <c r="C34" s="304">
        <v>162</v>
      </c>
    </row>
    <row r="35" spans="1:4" ht="24.95" customHeight="1" x14ac:dyDescent="0.2">
      <c r="A35" s="223" t="s">
        <v>87</v>
      </c>
      <c r="B35" s="305">
        <v>48</v>
      </c>
      <c r="C35" s="306">
        <v>62</v>
      </c>
    </row>
    <row r="36" spans="1:4" ht="24.95" customHeight="1" x14ac:dyDescent="0.2">
      <c r="A36" s="223" t="s">
        <v>88</v>
      </c>
      <c r="B36" s="305">
        <v>60</v>
      </c>
      <c r="C36" s="306">
        <v>61</v>
      </c>
    </row>
    <row r="37" spans="1:4" ht="24.95" customHeight="1" x14ac:dyDescent="0.2">
      <c r="A37" s="223" t="s">
        <v>89</v>
      </c>
      <c r="B37" s="305">
        <v>17</v>
      </c>
      <c r="C37" s="306">
        <v>20</v>
      </c>
    </row>
    <row r="38" spans="1:4" ht="24.95" customHeight="1" thickBot="1" x14ac:dyDescent="0.25">
      <c r="A38" s="224" t="s">
        <v>90</v>
      </c>
      <c r="B38" s="307">
        <v>16</v>
      </c>
      <c r="C38" s="308">
        <v>19</v>
      </c>
      <c r="D38" s="89"/>
    </row>
    <row r="39" spans="1:4" s="425" customFormat="1" ht="15.95" customHeight="1" x14ac:dyDescent="0.2">
      <c r="A39" s="453" t="s">
        <v>179</v>
      </c>
      <c r="B39" s="453"/>
      <c r="C39" s="453"/>
      <c r="D39" s="424"/>
    </row>
    <row r="40" spans="1:4" s="425" customFormat="1" ht="43.5" customHeight="1" x14ac:dyDescent="0.2">
      <c r="A40" s="525" t="s">
        <v>331</v>
      </c>
      <c r="B40" s="525"/>
      <c r="C40" s="525"/>
      <c r="D40" s="454"/>
    </row>
    <row r="41" spans="1:4" s="425" customFormat="1" ht="40.5" customHeight="1" x14ac:dyDescent="0.2">
      <c r="A41" s="525" t="s">
        <v>256</v>
      </c>
      <c r="B41" s="525"/>
      <c r="C41" s="525"/>
      <c r="D41" s="455"/>
    </row>
    <row r="42" spans="1:4" s="428" customFormat="1" ht="31.5" customHeight="1" x14ac:dyDescent="0.2">
      <c r="A42" s="525" t="s">
        <v>258</v>
      </c>
      <c r="B42" s="525"/>
      <c r="C42" s="525"/>
      <c r="D42" s="426"/>
    </row>
    <row r="43" spans="1:4" s="425" customFormat="1" ht="15.75" customHeight="1" x14ac:dyDescent="0.2">
      <c r="A43" s="431" t="s">
        <v>270</v>
      </c>
      <c r="B43" s="431"/>
      <c r="C43" s="431"/>
    </row>
    <row r="44" spans="1:4" ht="15" customHeight="1" x14ac:dyDescent="0.2">
      <c r="A44" s="364"/>
      <c r="B44" s="364"/>
      <c r="C44" s="364"/>
    </row>
    <row r="48" spans="1:4" ht="20.100000000000001" customHeight="1" x14ac:dyDescent="0.2">
      <c r="A48" s="86"/>
    </row>
    <row r="56" spans="1:6" ht="20.100000000000001" customHeight="1" x14ac:dyDescent="0.2">
      <c r="D56" s="89"/>
    </row>
    <row r="57" spans="1:6" ht="20.100000000000001" customHeight="1" x14ac:dyDescent="0.2">
      <c r="A57" s="89"/>
      <c r="B57" s="89"/>
      <c r="C57" s="89"/>
      <c r="D57" s="89"/>
      <c r="E57" s="89"/>
      <c r="F57" s="89"/>
    </row>
    <row r="58" spans="1:6" ht="20.100000000000001" customHeight="1" x14ac:dyDescent="0.2">
      <c r="A58" s="89"/>
      <c r="B58" s="89"/>
      <c r="C58" s="89"/>
      <c r="D58" s="89"/>
      <c r="E58" s="89"/>
      <c r="F58" s="89"/>
    </row>
    <row r="59" spans="1:6" ht="20.100000000000001" customHeight="1" x14ac:dyDescent="0.2">
      <c r="A59" s="89"/>
      <c r="B59" s="89"/>
      <c r="C59" s="89"/>
      <c r="E59" s="89"/>
      <c r="F59" s="89"/>
    </row>
    <row r="171" spans="1:5" ht="20.100000000000001" customHeight="1" x14ac:dyDescent="0.2">
      <c r="D171" s="89"/>
    </row>
    <row r="172" spans="1:5" ht="20.100000000000001" customHeight="1" x14ac:dyDescent="0.2">
      <c r="A172" s="89"/>
      <c r="B172" s="89"/>
      <c r="C172" s="89"/>
      <c r="D172" s="89"/>
      <c r="E172" s="89"/>
    </row>
    <row r="173" spans="1:5" ht="20.100000000000001" customHeight="1" x14ac:dyDescent="0.2">
      <c r="D173" s="89"/>
    </row>
  </sheetData>
  <mergeCells count="8">
    <mergeCell ref="J1:K1"/>
    <mergeCell ref="O1:P1"/>
    <mergeCell ref="A3:C3"/>
    <mergeCell ref="A42:C42"/>
    <mergeCell ref="A4:A5"/>
    <mergeCell ref="B4:C4"/>
    <mergeCell ref="A40:C40"/>
    <mergeCell ref="A41:C41"/>
  </mergeCells>
  <hyperlinks>
    <hyperlink ref="C1" location="Sumário!A1" display="Sumário"/>
    <hyperlink ref="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4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rgb="FF00B050"/>
  </sheetPr>
  <dimension ref="A1:S7"/>
  <sheetViews>
    <sheetView showGridLines="0" zoomScaleNormal="100" zoomScaleSheetLayoutView="40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7" spans="1:19" ht="40.5" customHeight="1" x14ac:dyDescent="0.6">
      <c r="A7" s="510" t="s">
        <v>201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1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FFFF00"/>
  </sheetPr>
  <dimension ref="A1:R34"/>
  <sheetViews>
    <sheetView showGridLines="0" zoomScaleNormal="100" zoomScaleSheetLayoutView="40" workbookViewId="0"/>
  </sheetViews>
  <sheetFormatPr defaultColWidth="17" defaultRowHeight="24" customHeight="1" x14ac:dyDescent="0.2"/>
  <cols>
    <col min="1" max="6" width="29.140625" style="81" customWidth="1"/>
    <col min="7" max="16384" width="17" style="81"/>
  </cols>
  <sheetData>
    <row r="1" spans="1:18" s="114" customFormat="1" ht="45" customHeight="1" x14ac:dyDescent="0.2">
      <c r="A1" s="113" t="s">
        <v>43</v>
      </c>
      <c r="C1" s="219"/>
      <c r="F1" s="419" t="s">
        <v>209</v>
      </c>
      <c r="G1" s="230"/>
      <c r="H1" s="230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143</v>
      </c>
      <c r="B2" s="117"/>
      <c r="C2" s="117"/>
      <c r="D2" s="117"/>
      <c r="E2" s="117"/>
    </row>
    <row r="3" spans="1:18" s="118" customFormat="1" ht="24.95" customHeight="1" thickBot="1" x14ac:dyDescent="0.3">
      <c r="A3" s="541" t="s">
        <v>285</v>
      </c>
      <c r="B3" s="542"/>
      <c r="C3" s="542"/>
      <c r="D3" s="119"/>
      <c r="E3" s="119"/>
    </row>
    <row r="4" spans="1:18" ht="50.1" customHeight="1" x14ac:dyDescent="0.2">
      <c r="A4" s="239" t="s">
        <v>0</v>
      </c>
      <c r="B4" s="240" t="s">
        <v>151</v>
      </c>
      <c r="C4" s="240" t="s">
        <v>52</v>
      </c>
      <c r="D4" s="240" t="s">
        <v>202</v>
      </c>
      <c r="E4" s="240" t="s">
        <v>53</v>
      </c>
      <c r="F4" s="241" t="s">
        <v>335</v>
      </c>
    </row>
    <row r="5" spans="1:18" ht="24.95" customHeight="1" x14ac:dyDescent="0.2">
      <c r="A5" s="237">
        <v>2000</v>
      </c>
      <c r="B5" s="242">
        <v>1.62</v>
      </c>
      <c r="C5" s="238">
        <v>133000</v>
      </c>
      <c r="D5" s="243">
        <v>6.2</v>
      </c>
      <c r="E5" s="238">
        <v>112300</v>
      </c>
      <c r="F5" s="366">
        <v>0.45500000000000002</v>
      </c>
      <c r="H5" s="365"/>
    </row>
    <row r="6" spans="1:18" ht="24.95" customHeight="1" x14ac:dyDescent="0.2">
      <c r="A6" s="237">
        <v>2001</v>
      </c>
      <c r="B6" s="242">
        <v>1.89</v>
      </c>
      <c r="C6" s="238">
        <v>155000</v>
      </c>
      <c r="D6" s="243">
        <v>7.1</v>
      </c>
      <c r="E6" s="238">
        <v>144000</v>
      </c>
      <c r="F6" s="366">
        <v>0.58399999999999996</v>
      </c>
      <c r="H6" s="412"/>
    </row>
    <row r="7" spans="1:18" ht="24.95" customHeight="1" x14ac:dyDescent="0.2">
      <c r="A7" s="237">
        <v>2002</v>
      </c>
      <c r="B7" s="242">
        <v>2.2599999999999998</v>
      </c>
      <c r="C7" s="238">
        <v>178000</v>
      </c>
      <c r="D7" s="243">
        <v>8.3000000000000007</v>
      </c>
      <c r="E7" s="238">
        <v>165000</v>
      </c>
      <c r="F7" s="366">
        <v>0.67100000000000004</v>
      </c>
      <c r="H7" s="412"/>
    </row>
    <row r="8" spans="1:18" ht="24.95" customHeight="1" x14ac:dyDescent="0.2">
      <c r="A8" s="237">
        <v>2003</v>
      </c>
      <c r="B8" s="242">
        <v>2.35</v>
      </c>
      <c r="C8" s="238">
        <v>181900</v>
      </c>
      <c r="D8" s="243">
        <v>8.6999999999999993</v>
      </c>
      <c r="E8" s="238">
        <v>165500</v>
      </c>
      <c r="F8" s="366">
        <v>0.69699999999999995</v>
      </c>
      <c r="H8" s="412"/>
    </row>
    <row r="9" spans="1:18" ht="24.95" customHeight="1" x14ac:dyDescent="0.2">
      <c r="A9" s="237">
        <v>2004</v>
      </c>
      <c r="B9" s="242">
        <v>2.68</v>
      </c>
      <c r="C9" s="238">
        <v>203650</v>
      </c>
      <c r="D9" s="243">
        <v>10.1</v>
      </c>
      <c r="E9" s="238">
        <v>168200</v>
      </c>
      <c r="F9" s="366">
        <v>0.79</v>
      </c>
      <c r="H9" s="412"/>
    </row>
    <row r="10" spans="1:18" ht="24.95" customHeight="1" x14ac:dyDescent="0.2">
      <c r="A10" s="237">
        <v>2005</v>
      </c>
      <c r="B10" s="242">
        <v>2.91</v>
      </c>
      <c r="C10" s="238">
        <v>223811</v>
      </c>
      <c r="D10" s="243">
        <v>12.2</v>
      </c>
      <c r="E10" s="238">
        <v>178240</v>
      </c>
      <c r="F10" s="366">
        <v>0.86699999999999999</v>
      </c>
      <c r="H10" s="412"/>
    </row>
    <row r="11" spans="1:18" ht="24.95" customHeight="1" x14ac:dyDescent="0.2">
      <c r="A11" s="237">
        <v>2006</v>
      </c>
      <c r="B11" s="242">
        <v>3.17</v>
      </c>
      <c r="C11" s="238">
        <v>250204</v>
      </c>
      <c r="D11" s="243">
        <v>14.1</v>
      </c>
      <c r="E11" s="238">
        <v>185560</v>
      </c>
      <c r="F11" s="366">
        <v>0.94099999999999995</v>
      </c>
      <c r="H11" s="412"/>
    </row>
    <row r="12" spans="1:18" ht="24.95" customHeight="1" x14ac:dyDescent="0.2">
      <c r="A12" s="237">
        <v>2007</v>
      </c>
      <c r="B12" s="242">
        <v>3.49</v>
      </c>
      <c r="C12" s="238">
        <v>283562</v>
      </c>
      <c r="D12" s="243">
        <v>15.1</v>
      </c>
      <c r="E12" s="238">
        <v>194838</v>
      </c>
      <c r="F12" s="366">
        <v>1.056</v>
      </c>
      <c r="H12" s="412"/>
    </row>
    <row r="13" spans="1:18" ht="24.95" customHeight="1" x14ac:dyDescent="0.2">
      <c r="A13" s="237">
        <v>2008</v>
      </c>
      <c r="B13" s="242">
        <v>3.99</v>
      </c>
      <c r="C13" s="238">
        <v>318865</v>
      </c>
      <c r="D13" s="243">
        <v>16.2</v>
      </c>
      <c r="E13" s="238">
        <v>209061</v>
      </c>
      <c r="F13" s="366">
        <v>1.2729999999999999</v>
      </c>
      <c r="H13" s="412"/>
    </row>
    <row r="14" spans="1:18" ht="24.95" customHeight="1" x14ac:dyDescent="0.2">
      <c r="A14" s="237">
        <v>2009</v>
      </c>
      <c r="B14" s="242">
        <v>4.37</v>
      </c>
      <c r="C14" s="238">
        <v>363456</v>
      </c>
      <c r="D14" s="243">
        <v>16.8</v>
      </c>
      <c r="E14" s="238">
        <v>240644</v>
      </c>
      <c r="F14" s="366">
        <v>1.4430000000000001</v>
      </c>
      <c r="H14" s="412"/>
    </row>
    <row r="15" spans="1:18" ht="24.95" customHeight="1" x14ac:dyDescent="0.2">
      <c r="A15" s="237">
        <v>2010</v>
      </c>
      <c r="B15" s="242">
        <v>5.1100000000000003</v>
      </c>
      <c r="C15" s="238">
        <v>414340</v>
      </c>
      <c r="D15" s="243">
        <v>17.7</v>
      </c>
      <c r="E15" s="238">
        <v>264708</v>
      </c>
      <c r="F15" s="366">
        <v>1.6879999999999999</v>
      </c>
      <c r="H15" s="412"/>
    </row>
    <row r="16" spans="1:18" ht="24.95" customHeight="1" x14ac:dyDescent="0.2">
      <c r="A16" s="237">
        <v>2011</v>
      </c>
      <c r="B16" s="242">
        <v>5.67</v>
      </c>
      <c r="C16" s="238">
        <v>445470</v>
      </c>
      <c r="D16" s="243">
        <v>18.600000000000001</v>
      </c>
      <c r="E16" s="238">
        <v>277943</v>
      </c>
      <c r="F16" s="366">
        <v>1.86</v>
      </c>
      <c r="H16" s="412"/>
    </row>
    <row r="17" spans="1:13" ht="24.95" customHeight="1" x14ac:dyDescent="0.2">
      <c r="A17" s="237">
        <v>2012</v>
      </c>
      <c r="B17" s="242">
        <v>6.23</v>
      </c>
      <c r="C17" s="238">
        <v>489548</v>
      </c>
      <c r="D17" s="243">
        <v>20.2</v>
      </c>
      <c r="E17" s="238">
        <v>293715</v>
      </c>
      <c r="F17" s="366">
        <v>2.0499999999999998</v>
      </c>
      <c r="H17" s="412"/>
    </row>
    <row r="18" spans="1:13" ht="24.95" customHeight="1" x14ac:dyDescent="0.2">
      <c r="A18" s="237">
        <v>2013</v>
      </c>
      <c r="B18" s="242">
        <v>6.52</v>
      </c>
      <c r="C18" s="238">
        <v>529890</v>
      </c>
      <c r="D18" s="243">
        <v>21.72</v>
      </c>
      <c r="E18" s="238">
        <v>309017</v>
      </c>
      <c r="F18" s="366">
        <v>2.15</v>
      </c>
      <c r="H18" s="412"/>
    </row>
    <row r="19" spans="1:13" ht="24.95" customHeight="1" thickBot="1" x14ac:dyDescent="0.25">
      <c r="A19" s="456" t="s">
        <v>334</v>
      </c>
      <c r="B19" s="457">
        <f>14728.52/1000</f>
        <v>14.72852</v>
      </c>
      <c r="C19" s="458">
        <v>773222</v>
      </c>
      <c r="D19" s="459">
        <v>25.918631999999999</v>
      </c>
      <c r="E19" s="458">
        <v>450920</v>
      </c>
      <c r="F19" s="460">
        <f>5846.56/1000</f>
        <v>5.8465600000000002</v>
      </c>
      <c r="H19" s="412"/>
      <c r="I19" s="412"/>
      <c r="J19" s="412"/>
      <c r="K19" s="412"/>
      <c r="L19" s="412"/>
      <c r="M19" s="412"/>
    </row>
    <row r="20" spans="1:13" s="244" customFormat="1" ht="15" customHeight="1" x14ac:dyDescent="0.2">
      <c r="A20" s="540" t="s">
        <v>203</v>
      </c>
      <c r="B20" s="540"/>
      <c r="C20" s="540"/>
      <c r="D20" s="540"/>
      <c r="E20" s="540"/>
      <c r="F20" s="83" t="s">
        <v>160</v>
      </c>
      <c r="H20" s="81"/>
      <c r="I20" s="81"/>
    </row>
    <row r="21" spans="1:13" s="244" customFormat="1" ht="15" customHeight="1" x14ac:dyDescent="0.2">
      <c r="A21" s="539" t="s">
        <v>204</v>
      </c>
      <c r="B21" s="539"/>
      <c r="C21" s="539"/>
      <c r="D21" s="539"/>
      <c r="E21" s="539"/>
      <c r="F21" s="539"/>
    </row>
    <row r="22" spans="1:13" s="244" customFormat="1" ht="28.5" customHeight="1" x14ac:dyDescent="0.2">
      <c r="A22" s="539" t="s">
        <v>338</v>
      </c>
      <c r="B22" s="539"/>
      <c r="C22" s="539"/>
      <c r="D22" s="539"/>
      <c r="E22" s="539"/>
      <c r="F22" s="539"/>
    </row>
    <row r="28" spans="1:13" ht="24" customHeight="1" x14ac:dyDescent="0.2">
      <c r="C28" s="367"/>
      <c r="D28" s="367"/>
    </row>
    <row r="29" spans="1:13" ht="24" customHeight="1" x14ac:dyDescent="0.2">
      <c r="C29" s="367"/>
      <c r="D29" s="367"/>
    </row>
    <row r="30" spans="1:13" ht="24" customHeight="1" x14ac:dyDescent="0.2">
      <c r="C30" s="367"/>
      <c r="D30" s="367"/>
    </row>
    <row r="31" spans="1:13" ht="24" customHeight="1" x14ac:dyDescent="0.2">
      <c r="C31" s="367"/>
      <c r="D31" s="367"/>
    </row>
    <row r="32" spans="1:13" ht="24" customHeight="1" x14ac:dyDescent="0.2">
      <c r="C32" s="367"/>
      <c r="D32" s="367"/>
    </row>
    <row r="33" spans="3:4" ht="24" customHeight="1" x14ac:dyDescent="0.2">
      <c r="C33" s="367"/>
      <c r="D33" s="367"/>
    </row>
    <row r="34" spans="3:4" ht="24" customHeight="1" x14ac:dyDescent="0.2">
      <c r="C34" s="367"/>
      <c r="D34" s="367"/>
    </row>
  </sheetData>
  <mergeCells count="6">
    <mergeCell ref="A22:F22"/>
    <mergeCell ref="A20:E20"/>
    <mergeCell ref="A21:F21"/>
    <mergeCell ref="J1:K1"/>
    <mergeCell ref="O1:P1"/>
    <mergeCell ref="A3:C3"/>
  </mergeCells>
  <phoneticPr fontId="0" type="noConversion"/>
  <hyperlinks>
    <hyperlink ref="F1" location="Sumário!A1" display="Sumário"/>
    <hyperlink ref="F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rgb="FF00B050"/>
  </sheetPr>
  <dimension ref="A1:S8"/>
  <sheetViews>
    <sheetView showGridLines="0" zoomScaleNormal="100" zoomScaleSheetLayoutView="70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6" spans="1:19" ht="40.5" customHeight="1" x14ac:dyDescent="0.2">
      <c r="A6" s="543" t="s">
        <v>174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</row>
    <row r="7" spans="1:19" ht="40.5" customHeight="1" x14ac:dyDescent="0.2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145"/>
    </row>
    <row r="8" spans="1:19" ht="40.5" customHeight="1" x14ac:dyDescent="0.2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</row>
  </sheetData>
  <mergeCells count="2">
    <mergeCell ref="A6:R8"/>
    <mergeCell ref="Q1:R1"/>
  </mergeCells>
  <phoneticPr fontId="0" type="noConversion"/>
  <hyperlinks>
    <hyperlink ref="Q1:R1" location="Sumário!T1" tooltip="Sumário" display="&lt;&lt; Sumário"/>
    <hyperlink ref="Q1" location="Sumário!A1" display="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FFFF00"/>
  </sheetPr>
  <dimension ref="A1:R24"/>
  <sheetViews>
    <sheetView showGridLines="0" zoomScaleNormal="100" zoomScaleSheetLayoutView="75" workbookViewId="0"/>
  </sheetViews>
  <sheetFormatPr defaultRowHeight="20.100000000000001" customHeight="1" x14ac:dyDescent="0.2"/>
  <cols>
    <col min="1" max="4" width="43.7109375" style="77" customWidth="1"/>
    <col min="5" max="5" width="29.7109375" style="77" customWidth="1"/>
    <col min="6" max="6" width="15.7109375" style="78" customWidth="1"/>
    <col min="7" max="7" width="14" style="77" customWidth="1"/>
    <col min="8" max="8" width="15.7109375" style="77" customWidth="1"/>
    <col min="9" max="9" width="14" style="77" customWidth="1"/>
    <col min="10" max="10" width="16.7109375" style="77" customWidth="1"/>
    <col min="11" max="11" width="13.7109375" style="77" customWidth="1"/>
    <col min="12" max="12" width="16.5703125" style="77" customWidth="1"/>
    <col min="13" max="16384" width="9.140625" style="77"/>
  </cols>
  <sheetData>
    <row r="1" spans="1:18" s="114" customFormat="1" ht="45" customHeight="1" x14ac:dyDescent="0.2">
      <c r="A1" s="113" t="s">
        <v>43</v>
      </c>
      <c r="D1" s="419" t="s">
        <v>209</v>
      </c>
      <c r="E1" s="230"/>
      <c r="F1" s="230"/>
      <c r="G1" s="230"/>
      <c r="H1" s="230"/>
      <c r="J1" s="505"/>
      <c r="K1" s="505"/>
      <c r="O1" s="505"/>
      <c r="P1" s="505"/>
      <c r="R1" s="116"/>
    </row>
    <row r="2" spans="1:18" s="118" customFormat="1" ht="24.95" customHeight="1" x14ac:dyDescent="0.25">
      <c r="A2" s="117" t="s">
        <v>239</v>
      </c>
      <c r="B2" s="117"/>
      <c r="C2" s="117"/>
      <c r="D2" s="117"/>
      <c r="E2" s="117"/>
    </row>
    <row r="3" spans="1:18" s="118" customFormat="1" ht="24.95" customHeight="1" thickBot="1" x14ac:dyDescent="0.3">
      <c r="A3" s="541" t="s">
        <v>286</v>
      </c>
      <c r="B3" s="542"/>
      <c r="C3" s="542"/>
      <c r="D3" s="119"/>
      <c r="E3" s="119"/>
    </row>
    <row r="4" spans="1:18" s="75" customFormat="1" ht="24.95" customHeight="1" x14ac:dyDescent="0.25">
      <c r="A4" s="544" t="s">
        <v>0</v>
      </c>
      <c r="B4" s="546" t="s">
        <v>93</v>
      </c>
      <c r="C4" s="546"/>
      <c r="D4" s="547"/>
      <c r="F4" s="71"/>
      <c r="G4" s="118"/>
      <c r="H4" s="118"/>
    </row>
    <row r="5" spans="1:18" s="79" customFormat="1" ht="24.95" customHeight="1" x14ac:dyDescent="0.25">
      <c r="A5" s="545"/>
      <c r="B5" s="247" t="s">
        <v>94</v>
      </c>
      <c r="C5" s="247" t="s">
        <v>4</v>
      </c>
      <c r="D5" s="248" t="s">
        <v>95</v>
      </c>
      <c r="E5" s="75"/>
      <c r="F5" s="71"/>
      <c r="G5" s="118"/>
      <c r="H5" s="118"/>
    </row>
    <row r="6" spans="1:18" s="75" customFormat="1" ht="24.95" customHeight="1" x14ac:dyDescent="0.25">
      <c r="A6" s="408">
        <v>2000</v>
      </c>
      <c r="B6" s="249">
        <v>1809.85</v>
      </c>
      <c r="C6" s="245">
        <v>-3894.06</v>
      </c>
      <c r="D6" s="251">
        <v>-2084.21</v>
      </c>
      <c r="F6" s="71"/>
      <c r="G6" s="118"/>
      <c r="H6" s="118"/>
    </row>
    <row r="7" spans="1:18" s="75" customFormat="1" ht="24.95" customHeight="1" x14ac:dyDescent="0.25">
      <c r="A7" s="408">
        <v>2001</v>
      </c>
      <c r="B7" s="249">
        <v>1730.5860000000005</v>
      </c>
      <c r="C7" s="245">
        <v>-3198.6180000000008</v>
      </c>
      <c r="D7" s="251">
        <v>-1468.0320000000004</v>
      </c>
      <c r="F7" s="80"/>
      <c r="G7" s="118"/>
      <c r="H7" s="118"/>
    </row>
    <row r="8" spans="1:18" s="75" customFormat="1" ht="24.95" customHeight="1" x14ac:dyDescent="0.2">
      <c r="A8" s="408">
        <v>2002</v>
      </c>
      <c r="B8" s="249">
        <v>1997.9660000000001</v>
      </c>
      <c r="C8" s="245">
        <v>-2395.8019999999997</v>
      </c>
      <c r="D8" s="251">
        <v>-397.83599999999956</v>
      </c>
      <c r="F8" s="80"/>
    </row>
    <row r="9" spans="1:18" s="75" customFormat="1" ht="24.95" customHeight="1" x14ac:dyDescent="0.2">
      <c r="A9" s="408">
        <v>2003</v>
      </c>
      <c r="B9" s="249">
        <v>2478.6680000000001</v>
      </c>
      <c r="C9" s="245">
        <v>-2261.0910000000003</v>
      </c>
      <c r="D9" s="251">
        <v>217.57699999999977</v>
      </c>
      <c r="J9" s="80"/>
    </row>
    <row r="10" spans="1:18" s="75" customFormat="1" ht="24.95" customHeight="1" x14ac:dyDescent="0.2">
      <c r="A10" s="408">
        <v>2004</v>
      </c>
      <c r="B10" s="249">
        <v>3222.0540000000005</v>
      </c>
      <c r="C10" s="245">
        <v>-2871.279</v>
      </c>
      <c r="D10" s="251">
        <v>350.77500000000055</v>
      </c>
      <c r="H10" s="80"/>
      <c r="I10" s="80"/>
      <c r="J10" s="80"/>
    </row>
    <row r="11" spans="1:18" s="75" customFormat="1" ht="24.95" customHeight="1" x14ac:dyDescent="0.2">
      <c r="A11" s="408">
        <v>2005</v>
      </c>
      <c r="B11" s="249">
        <v>3861.4370000000004</v>
      </c>
      <c r="C11" s="245">
        <v>-4719.8570000000009</v>
      </c>
      <c r="D11" s="251">
        <v>-858.42000000000053</v>
      </c>
      <c r="H11" s="80"/>
      <c r="I11" s="80"/>
      <c r="J11" s="80"/>
    </row>
    <row r="12" spans="1:18" s="75" customFormat="1" ht="24.95" customHeight="1" x14ac:dyDescent="0.2">
      <c r="A12" s="408">
        <v>2006</v>
      </c>
      <c r="B12" s="249">
        <v>4315.8850000000002</v>
      </c>
      <c r="C12" s="245">
        <v>-5763.7200000000012</v>
      </c>
      <c r="D12" s="251">
        <v>-1447.835</v>
      </c>
      <c r="H12" s="80"/>
      <c r="I12" s="80"/>
      <c r="J12" s="80"/>
    </row>
    <row r="13" spans="1:18" s="75" customFormat="1" ht="24.95" customHeight="1" x14ac:dyDescent="0.2">
      <c r="A13" s="408">
        <v>2007</v>
      </c>
      <c r="B13" s="250">
        <v>4952.9650000000011</v>
      </c>
      <c r="C13" s="246">
        <v>-8211.1489999999994</v>
      </c>
      <c r="D13" s="252">
        <v>-3258.1839999999997</v>
      </c>
      <c r="H13" s="80"/>
      <c r="I13" s="80"/>
      <c r="J13" s="80"/>
    </row>
    <row r="14" spans="1:18" s="75" customFormat="1" ht="24.95" customHeight="1" x14ac:dyDescent="0.2">
      <c r="A14" s="408">
        <v>2008</v>
      </c>
      <c r="B14" s="250">
        <v>5784.7540000000008</v>
      </c>
      <c r="C14" s="246">
        <v>-10962.358</v>
      </c>
      <c r="D14" s="252">
        <v>-5177.6039999999994</v>
      </c>
      <c r="H14" s="80"/>
      <c r="I14" s="80"/>
      <c r="J14" s="80"/>
    </row>
    <row r="15" spans="1:18" s="75" customFormat="1" ht="24.95" customHeight="1" x14ac:dyDescent="0.2">
      <c r="A15" s="408">
        <v>2009</v>
      </c>
      <c r="B15" s="250">
        <v>5304.5606242563208</v>
      </c>
      <c r="C15" s="246">
        <v>-10898.164269024808</v>
      </c>
      <c r="D15" s="252">
        <v>-5593.6036447684874</v>
      </c>
      <c r="H15" s="80"/>
      <c r="I15" s="80"/>
      <c r="J15" s="80"/>
    </row>
    <row r="16" spans="1:18" s="75" customFormat="1" ht="24.95" customHeight="1" x14ac:dyDescent="0.2">
      <c r="A16" s="408">
        <v>2010</v>
      </c>
      <c r="B16" s="250">
        <v>5261.0258089099998</v>
      </c>
      <c r="C16" s="246">
        <v>-15965.378451419998</v>
      </c>
      <c r="D16" s="252">
        <v>-10704.352642510001</v>
      </c>
      <c r="H16" s="80"/>
      <c r="I16" s="80"/>
      <c r="J16" s="80"/>
    </row>
    <row r="17" spans="1:10" s="75" customFormat="1" ht="24.95" customHeight="1" x14ac:dyDescent="0.2">
      <c r="A17" s="408">
        <v>2011</v>
      </c>
      <c r="B17" s="250">
        <v>6094.6931620200003</v>
      </c>
      <c r="C17" s="246">
        <v>-20801.82072535</v>
      </c>
      <c r="D17" s="252">
        <v>-14707.127563329999</v>
      </c>
      <c r="H17" s="80"/>
      <c r="I17" s="80"/>
      <c r="J17" s="80"/>
    </row>
    <row r="18" spans="1:10" s="75" customFormat="1" ht="24.95" customHeight="1" x14ac:dyDescent="0.2">
      <c r="A18" s="408">
        <v>2012</v>
      </c>
      <c r="B18" s="250">
        <v>6378.0619703000002</v>
      </c>
      <c r="C18" s="246">
        <v>-22038.724559710001</v>
      </c>
      <c r="D18" s="252">
        <v>-15660.66258941</v>
      </c>
      <c r="H18" s="80"/>
      <c r="I18" s="80"/>
      <c r="J18" s="80"/>
    </row>
    <row r="19" spans="1:10" s="75" customFormat="1" ht="24.95" customHeight="1" x14ac:dyDescent="0.2">
      <c r="A19" s="408">
        <v>2013</v>
      </c>
      <c r="B19" s="250">
        <v>6473.9862904800002</v>
      </c>
      <c r="C19" s="246">
        <v>-25028.314556860001</v>
      </c>
      <c r="D19" s="252">
        <v>-18554.328266380002</v>
      </c>
      <c r="H19" s="80"/>
      <c r="I19" s="80"/>
      <c r="J19" s="80"/>
    </row>
    <row r="20" spans="1:10" s="75" customFormat="1" ht="24.95" customHeight="1" thickBot="1" x14ac:dyDescent="0.25">
      <c r="A20" s="409">
        <v>2014</v>
      </c>
      <c r="B20" s="317">
        <v>6842.6327594300001</v>
      </c>
      <c r="C20" s="318">
        <v>-25566.788923169999</v>
      </c>
      <c r="D20" s="319">
        <v>-18724.156163739997</v>
      </c>
      <c r="H20" s="80"/>
      <c r="I20" s="80"/>
      <c r="J20" s="80"/>
    </row>
    <row r="21" spans="1:10" s="463" customFormat="1" ht="15.95" customHeight="1" x14ac:dyDescent="0.2">
      <c r="A21" s="461" t="s">
        <v>336</v>
      </c>
      <c r="B21" s="462"/>
      <c r="E21" s="437"/>
      <c r="G21" s="464"/>
      <c r="H21" s="464"/>
      <c r="I21" s="464"/>
    </row>
    <row r="22" spans="1:10" s="463" customFormat="1" ht="15.95" customHeight="1" x14ac:dyDescent="0.2">
      <c r="A22" s="465" t="s">
        <v>259</v>
      </c>
      <c r="B22" s="465"/>
      <c r="C22" s="465"/>
      <c r="D22" s="465"/>
      <c r="E22" s="437"/>
      <c r="G22" s="464"/>
      <c r="H22" s="464"/>
      <c r="I22" s="464"/>
    </row>
    <row r="23" spans="1:10" s="463" customFormat="1" ht="15.95" customHeight="1" x14ac:dyDescent="0.2">
      <c r="A23" s="465" t="s">
        <v>260</v>
      </c>
      <c r="B23" s="465"/>
      <c r="C23" s="465"/>
      <c r="D23" s="465"/>
      <c r="E23" s="437"/>
      <c r="G23" s="466"/>
    </row>
    <row r="24" spans="1:10" s="463" customFormat="1" ht="15.95" customHeight="1" x14ac:dyDescent="0.2">
      <c r="A24" s="465" t="s">
        <v>337</v>
      </c>
      <c r="B24" s="465"/>
      <c r="C24" s="465"/>
      <c r="D24" s="465"/>
      <c r="E24" s="437"/>
      <c r="G24" s="466"/>
    </row>
  </sheetData>
  <mergeCells count="5">
    <mergeCell ref="A4:A5"/>
    <mergeCell ref="B4:D4"/>
    <mergeCell ref="J1:K1"/>
    <mergeCell ref="O1:P1"/>
    <mergeCell ref="A3:C3"/>
  </mergeCells>
  <hyperlinks>
    <hyperlink ref="D1" location="Sumário!A1" display="Sumário"/>
    <hyperlink ref="D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111" max="16383" man="1"/>
    <brk id="112" max="16383" man="1"/>
  </rowBreaks>
  <colBreaks count="1" manualBreakCount="1">
    <brk id="5" min="1" max="27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rgb="FFFFFF00"/>
  </sheetPr>
  <dimension ref="A1:K22"/>
  <sheetViews>
    <sheetView showGridLines="0" zoomScaleNormal="100" zoomScaleSheetLayoutView="90" workbookViewId="0"/>
  </sheetViews>
  <sheetFormatPr defaultRowHeight="20.100000000000001" customHeight="1" x14ac:dyDescent="0.2"/>
  <cols>
    <col min="1" max="2" width="25.5703125" style="77" customWidth="1"/>
    <col min="3" max="6" width="17.7109375" style="77" customWidth="1"/>
    <col min="7" max="7" width="17.7109375" style="78" customWidth="1"/>
    <col min="8" max="9" width="17.7109375" style="77" customWidth="1"/>
    <col min="10" max="16384" width="9.140625" style="77"/>
  </cols>
  <sheetData>
    <row r="1" spans="1:11" s="114" customFormat="1" ht="45" customHeight="1" x14ac:dyDescent="0.2">
      <c r="A1" s="113" t="s">
        <v>43</v>
      </c>
      <c r="C1" s="219"/>
      <c r="D1" s="219"/>
      <c r="E1" s="230"/>
      <c r="F1" s="230"/>
      <c r="G1" s="230"/>
      <c r="H1" s="482" t="s">
        <v>209</v>
      </c>
      <c r="I1" s="482"/>
      <c r="J1" s="505"/>
      <c r="K1" s="505"/>
    </row>
    <row r="2" spans="1:11" s="118" customFormat="1" ht="24.95" customHeight="1" x14ac:dyDescent="0.25">
      <c r="A2" s="117" t="s">
        <v>239</v>
      </c>
      <c r="B2" s="117"/>
      <c r="C2" s="117"/>
      <c r="D2" s="117"/>
      <c r="E2" s="117"/>
    </row>
    <row r="3" spans="1:11" s="118" customFormat="1" ht="50.1" customHeight="1" thickBot="1" x14ac:dyDescent="0.3">
      <c r="A3" s="537" t="s">
        <v>304</v>
      </c>
      <c r="B3" s="537"/>
      <c r="C3" s="537"/>
      <c r="D3" s="537"/>
      <c r="E3" s="537"/>
      <c r="F3" s="537"/>
      <c r="G3" s="537"/>
      <c r="H3" s="537"/>
      <c r="I3" s="255" t="s">
        <v>92</v>
      </c>
    </row>
    <row r="4" spans="1:11" ht="24.95" customHeight="1" x14ac:dyDescent="0.2">
      <c r="A4" s="478" t="s">
        <v>0</v>
      </c>
      <c r="B4" s="485" t="s">
        <v>1</v>
      </c>
      <c r="C4" s="485" t="s">
        <v>191</v>
      </c>
      <c r="D4" s="485"/>
      <c r="E4" s="485"/>
      <c r="F4" s="485"/>
      <c r="G4" s="485"/>
      <c r="H4" s="485"/>
      <c r="I4" s="486"/>
    </row>
    <row r="5" spans="1:11" ht="50.1" customHeight="1" x14ac:dyDescent="0.2">
      <c r="A5" s="479"/>
      <c r="B5" s="487"/>
      <c r="C5" s="487" t="s">
        <v>26</v>
      </c>
      <c r="D5" s="487" t="s">
        <v>27</v>
      </c>
      <c r="E5" s="487" t="s">
        <v>305</v>
      </c>
      <c r="F5" s="487"/>
      <c r="G5" s="487"/>
      <c r="H5" s="487" t="s">
        <v>307</v>
      </c>
      <c r="I5" s="488" t="s">
        <v>193</v>
      </c>
    </row>
    <row r="6" spans="1:11" ht="24.95" customHeight="1" x14ac:dyDescent="0.2">
      <c r="A6" s="479"/>
      <c r="B6" s="487"/>
      <c r="C6" s="487"/>
      <c r="D6" s="487"/>
      <c r="E6" s="229" t="s">
        <v>1</v>
      </c>
      <c r="F6" s="229" t="s">
        <v>194</v>
      </c>
      <c r="G6" s="229" t="s">
        <v>306</v>
      </c>
      <c r="H6" s="487"/>
      <c r="I6" s="488"/>
    </row>
    <row r="7" spans="1:11" ht="24.95" customHeight="1" x14ac:dyDescent="0.2">
      <c r="A7" s="256">
        <v>2003</v>
      </c>
      <c r="B7" s="260">
        <v>1094324</v>
      </c>
      <c r="C7" s="257">
        <v>738504</v>
      </c>
      <c r="D7" s="261">
        <v>244399</v>
      </c>
      <c r="E7" s="258">
        <v>57259</v>
      </c>
      <c r="F7" s="386">
        <v>4024</v>
      </c>
      <c r="G7" s="257">
        <v>53235</v>
      </c>
      <c r="H7" s="261">
        <v>48416</v>
      </c>
      <c r="I7" s="259">
        <v>5746</v>
      </c>
    </row>
    <row r="8" spans="1:11" ht="24.95" customHeight="1" x14ac:dyDescent="0.2">
      <c r="A8" s="256">
        <v>2004</v>
      </c>
      <c r="B8" s="260">
        <v>1396353</v>
      </c>
      <c r="C8" s="257">
        <v>893590</v>
      </c>
      <c r="D8" s="261">
        <v>403045</v>
      </c>
      <c r="E8" s="258">
        <v>43116</v>
      </c>
      <c r="F8" s="386">
        <v>7595</v>
      </c>
      <c r="G8" s="257">
        <v>35521</v>
      </c>
      <c r="H8" s="261">
        <v>42457</v>
      </c>
      <c r="I8" s="259">
        <v>14145</v>
      </c>
    </row>
    <row r="9" spans="1:11" ht="24.95" customHeight="1" x14ac:dyDescent="0.2">
      <c r="A9" s="256">
        <v>2005</v>
      </c>
      <c r="B9" s="260">
        <v>1978774</v>
      </c>
      <c r="C9" s="257">
        <v>1081238</v>
      </c>
      <c r="D9" s="261">
        <v>680821</v>
      </c>
      <c r="E9" s="258">
        <v>91353</v>
      </c>
      <c r="F9" s="386">
        <v>26201</v>
      </c>
      <c r="G9" s="257">
        <v>65152</v>
      </c>
      <c r="H9" s="261">
        <v>109377</v>
      </c>
      <c r="I9" s="259">
        <v>15985</v>
      </c>
    </row>
    <row r="10" spans="1:11" ht="24.95" customHeight="1" x14ac:dyDescent="0.2">
      <c r="A10" s="256">
        <v>2006</v>
      </c>
      <c r="B10" s="260">
        <v>2169907</v>
      </c>
      <c r="C10" s="257">
        <v>1155857</v>
      </c>
      <c r="D10" s="261">
        <v>817498</v>
      </c>
      <c r="E10" s="258">
        <v>68497</v>
      </c>
      <c r="F10" s="386">
        <v>4300</v>
      </c>
      <c r="G10" s="257">
        <v>64197</v>
      </c>
      <c r="H10" s="261">
        <v>122924</v>
      </c>
      <c r="I10" s="259">
        <v>5131</v>
      </c>
    </row>
    <row r="11" spans="1:11" ht="24.95" customHeight="1" x14ac:dyDescent="0.2">
      <c r="A11" s="256">
        <v>2007</v>
      </c>
      <c r="B11" s="260">
        <v>2569988</v>
      </c>
      <c r="C11" s="257">
        <v>1420880</v>
      </c>
      <c r="D11" s="261">
        <v>986630</v>
      </c>
      <c r="E11" s="258">
        <v>66644</v>
      </c>
      <c r="F11" s="386">
        <v>0</v>
      </c>
      <c r="G11" s="257">
        <v>66644</v>
      </c>
      <c r="H11" s="261">
        <v>79400</v>
      </c>
      <c r="I11" s="259">
        <v>16434</v>
      </c>
    </row>
    <row r="12" spans="1:11" ht="24.95" customHeight="1" x14ac:dyDescent="0.2">
      <c r="A12" s="256">
        <v>2008</v>
      </c>
      <c r="B12" s="260">
        <v>3591514</v>
      </c>
      <c r="C12" s="257">
        <v>1776142</v>
      </c>
      <c r="D12" s="261">
        <v>1456136</v>
      </c>
      <c r="E12" s="258">
        <v>62351</v>
      </c>
      <c r="F12" s="386">
        <v>2200</v>
      </c>
      <c r="G12" s="257">
        <v>60151</v>
      </c>
      <c r="H12" s="261">
        <v>243076</v>
      </c>
      <c r="I12" s="259">
        <v>53809</v>
      </c>
    </row>
    <row r="13" spans="1:11" ht="24.95" customHeight="1" x14ac:dyDescent="0.2">
      <c r="A13" s="256">
        <v>2009</v>
      </c>
      <c r="B13" s="260">
        <v>5584403</v>
      </c>
      <c r="C13" s="257">
        <v>2326099</v>
      </c>
      <c r="D13" s="261">
        <v>2977942</v>
      </c>
      <c r="E13" s="258">
        <v>82427</v>
      </c>
      <c r="F13" s="386">
        <v>7725</v>
      </c>
      <c r="G13" s="257">
        <v>74702</v>
      </c>
      <c r="H13" s="261">
        <v>140231</v>
      </c>
      <c r="I13" s="259">
        <v>57704</v>
      </c>
    </row>
    <row r="14" spans="1:11" ht="24.95" customHeight="1" x14ac:dyDescent="0.2">
      <c r="A14" s="256">
        <v>2010</v>
      </c>
      <c r="B14" s="260">
        <v>6678237</v>
      </c>
      <c r="C14" s="257">
        <v>2327182</v>
      </c>
      <c r="D14" s="261">
        <v>3913741</v>
      </c>
      <c r="E14" s="258">
        <v>132603</v>
      </c>
      <c r="F14" s="386">
        <v>79127</v>
      </c>
      <c r="G14" s="257">
        <v>53476</v>
      </c>
      <c r="H14" s="261">
        <v>242715</v>
      </c>
      <c r="I14" s="259">
        <v>61996</v>
      </c>
    </row>
    <row r="15" spans="1:11" ht="24.95" customHeight="1" x14ac:dyDescent="0.2">
      <c r="A15" s="256">
        <v>2011</v>
      </c>
      <c r="B15" s="260">
        <v>8677587</v>
      </c>
      <c r="C15" s="257">
        <v>2924648</v>
      </c>
      <c r="D15" s="261">
        <v>4281118</v>
      </c>
      <c r="E15" s="258">
        <v>1065737</v>
      </c>
      <c r="F15" s="386">
        <v>894971</v>
      </c>
      <c r="G15" s="257">
        <v>170766</v>
      </c>
      <c r="H15" s="261">
        <v>288455</v>
      </c>
      <c r="I15" s="259">
        <v>117629</v>
      </c>
    </row>
    <row r="16" spans="1:11" ht="24.95" customHeight="1" x14ac:dyDescent="0.2">
      <c r="A16" s="256">
        <v>2012</v>
      </c>
      <c r="B16" s="260">
        <v>11272539</v>
      </c>
      <c r="C16" s="257">
        <v>2727347</v>
      </c>
      <c r="D16" s="261">
        <v>6250128</v>
      </c>
      <c r="E16" s="258">
        <v>1659149</v>
      </c>
      <c r="F16" s="386">
        <v>1476332</v>
      </c>
      <c r="G16" s="257">
        <v>182817</v>
      </c>
      <c r="H16" s="261">
        <v>389688</v>
      </c>
      <c r="I16" s="259">
        <v>246227</v>
      </c>
    </row>
    <row r="17" spans="1:9" ht="24.95" customHeight="1" x14ac:dyDescent="0.2">
      <c r="A17" s="256">
        <v>2013</v>
      </c>
      <c r="B17" s="260">
        <v>14168939</v>
      </c>
      <c r="C17" s="257">
        <v>4285433</v>
      </c>
      <c r="D17" s="261">
        <v>7167110</v>
      </c>
      <c r="E17" s="258">
        <v>1569748</v>
      </c>
      <c r="F17" s="386">
        <v>1371442</v>
      </c>
      <c r="G17" s="257">
        <v>198306</v>
      </c>
      <c r="H17" s="261">
        <v>725758</v>
      </c>
      <c r="I17" s="259">
        <v>420890</v>
      </c>
    </row>
    <row r="18" spans="1:9" ht="24.95" customHeight="1" thickBot="1" x14ac:dyDescent="0.25">
      <c r="A18" s="256">
        <v>2014</v>
      </c>
      <c r="B18" s="260">
        <v>13381749</v>
      </c>
      <c r="C18" s="257">
        <v>4736799</v>
      </c>
      <c r="D18" s="261">
        <v>6846420</v>
      </c>
      <c r="E18" s="258">
        <v>756091</v>
      </c>
      <c r="F18" s="386">
        <v>395959</v>
      </c>
      <c r="G18" s="257">
        <v>360132</v>
      </c>
      <c r="H18" s="261">
        <v>615969</v>
      </c>
      <c r="I18" s="259">
        <v>426470</v>
      </c>
    </row>
    <row r="19" spans="1:9" s="451" customFormat="1" ht="15.95" customHeight="1" x14ac:dyDescent="0.2">
      <c r="A19" s="467" t="s">
        <v>261</v>
      </c>
      <c r="B19" s="467"/>
      <c r="C19" s="467"/>
      <c r="D19" s="467"/>
      <c r="E19" s="467"/>
      <c r="F19" s="467"/>
      <c r="G19" s="467"/>
      <c r="H19" s="467"/>
      <c r="I19" s="467"/>
    </row>
    <row r="20" spans="1:9" s="451" customFormat="1" ht="15.95" customHeight="1" x14ac:dyDescent="0.2">
      <c r="A20" s="468" t="s">
        <v>195</v>
      </c>
      <c r="B20" s="468"/>
      <c r="C20" s="468"/>
      <c r="D20" s="468"/>
      <c r="E20" s="468"/>
      <c r="F20" s="468"/>
      <c r="G20" s="468"/>
      <c r="H20" s="468"/>
      <c r="I20" s="468"/>
    </row>
    <row r="21" spans="1:9" s="451" customFormat="1" ht="15.95" customHeight="1" x14ac:dyDescent="0.2">
      <c r="A21" s="468" t="s">
        <v>196</v>
      </c>
      <c r="B21" s="468"/>
      <c r="C21" s="468"/>
      <c r="D21" s="468"/>
      <c r="E21" s="468"/>
      <c r="F21" s="468"/>
      <c r="G21" s="468"/>
      <c r="H21" s="468"/>
      <c r="I21" s="468"/>
    </row>
    <row r="22" spans="1:9" s="253" customFormat="1" ht="15" customHeight="1" x14ac:dyDescent="0.2">
      <c r="G22" s="254"/>
    </row>
  </sheetData>
  <mergeCells count="11">
    <mergeCell ref="J1:K1"/>
    <mergeCell ref="A3:H3"/>
    <mergeCell ref="A4:A6"/>
    <mergeCell ref="B4:B6"/>
    <mergeCell ref="C4:I4"/>
    <mergeCell ref="C5:C6"/>
    <mergeCell ref="D5:D6"/>
    <mergeCell ref="E5:G5"/>
    <mergeCell ref="H5:H6"/>
    <mergeCell ref="I5:I6"/>
    <mergeCell ref="H1:I1"/>
  </mergeCells>
  <hyperlinks>
    <hyperlink ref="H1" location="Sumário!A1" display="Sumário"/>
    <hyperlink ref="H1:I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2" manualBreakCount="2">
    <brk id="77" max="16383" man="1"/>
    <brk id="78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rgb="FFFFFF00"/>
  </sheetPr>
  <dimension ref="A1:R25"/>
  <sheetViews>
    <sheetView showGridLines="0" zoomScaleNormal="100" zoomScaleSheetLayoutView="100" workbookViewId="0"/>
  </sheetViews>
  <sheetFormatPr defaultColWidth="11.42578125" defaultRowHeight="20.100000000000001" customHeight="1" x14ac:dyDescent="0.2"/>
  <cols>
    <col min="1" max="1" width="10.28515625" style="75" customWidth="1"/>
    <col min="2" max="2" width="11.28515625" style="75" customWidth="1"/>
    <col min="3" max="3" width="11.28515625" style="75" bestFit="1" customWidth="1"/>
    <col min="4" max="17" width="10.28515625" style="75" customWidth="1"/>
    <col min="18" max="18" width="10.5703125" style="75" customWidth="1"/>
    <col min="19" max="16384" width="11.42578125" style="75"/>
  </cols>
  <sheetData>
    <row r="1" spans="1:18" s="114" customFormat="1" ht="45" customHeight="1" x14ac:dyDescent="0.2">
      <c r="A1" s="113" t="s">
        <v>43</v>
      </c>
      <c r="C1" s="219"/>
      <c r="D1" s="219"/>
      <c r="E1" s="235"/>
      <c r="F1" s="235"/>
      <c r="G1" s="235"/>
      <c r="H1" s="235"/>
      <c r="I1" s="219"/>
      <c r="J1" s="505"/>
      <c r="K1" s="505"/>
      <c r="O1" s="189"/>
      <c r="P1" s="482" t="s">
        <v>209</v>
      </c>
      <c r="Q1" s="482"/>
      <c r="R1" s="116"/>
    </row>
    <row r="2" spans="1:18" s="118" customFormat="1" ht="24.95" customHeight="1" x14ac:dyDescent="0.25">
      <c r="A2" s="117" t="s">
        <v>239</v>
      </c>
      <c r="B2" s="117"/>
      <c r="C2" s="117"/>
      <c r="D2" s="117"/>
      <c r="E2" s="117"/>
    </row>
    <row r="3" spans="1:18" s="118" customFormat="1" ht="50.1" customHeight="1" thickBot="1" x14ac:dyDescent="0.3">
      <c r="A3" s="541" t="s">
        <v>299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</row>
    <row r="4" spans="1:18" ht="20.100000000000001" customHeight="1" x14ac:dyDescent="0.2">
      <c r="A4" s="549" t="s">
        <v>0</v>
      </c>
      <c r="B4" s="551" t="s">
        <v>1</v>
      </c>
      <c r="C4" s="551"/>
      <c r="D4" s="551" t="s">
        <v>191</v>
      </c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3"/>
      <c r="R4" s="71"/>
    </row>
    <row r="5" spans="1:18" ht="20.100000000000001" customHeight="1" x14ac:dyDescent="0.2">
      <c r="A5" s="550"/>
      <c r="B5" s="552"/>
      <c r="C5" s="552"/>
      <c r="D5" s="552" t="s">
        <v>26</v>
      </c>
      <c r="E5" s="552"/>
      <c r="F5" s="552" t="s">
        <v>27</v>
      </c>
      <c r="G5" s="552"/>
      <c r="H5" s="552" t="s">
        <v>192</v>
      </c>
      <c r="I5" s="552"/>
      <c r="J5" s="552"/>
      <c r="K5" s="552"/>
      <c r="L5" s="552"/>
      <c r="M5" s="552"/>
      <c r="N5" s="552" t="s">
        <v>215</v>
      </c>
      <c r="O5" s="552"/>
      <c r="P5" s="552" t="s">
        <v>193</v>
      </c>
      <c r="Q5" s="554"/>
      <c r="R5" s="71"/>
    </row>
    <row r="6" spans="1:18" ht="20.100000000000001" customHeight="1" x14ac:dyDescent="0.2">
      <c r="A6" s="550"/>
      <c r="B6" s="552"/>
      <c r="C6" s="552"/>
      <c r="D6" s="552"/>
      <c r="E6" s="552"/>
      <c r="F6" s="552"/>
      <c r="G6" s="552"/>
      <c r="H6" s="552" t="s">
        <v>1</v>
      </c>
      <c r="I6" s="552"/>
      <c r="J6" s="552" t="s">
        <v>194</v>
      </c>
      <c r="K6" s="552"/>
      <c r="L6" s="552" t="s">
        <v>216</v>
      </c>
      <c r="M6" s="552"/>
      <c r="N6" s="552"/>
      <c r="O6" s="552"/>
      <c r="P6" s="552"/>
      <c r="Q6" s="554"/>
      <c r="R6" s="71"/>
    </row>
    <row r="7" spans="1:18" ht="20.100000000000001" customHeight="1" x14ac:dyDescent="0.2">
      <c r="A7" s="550"/>
      <c r="B7" s="271">
        <v>2013</v>
      </c>
      <c r="C7" s="271">
        <v>2014</v>
      </c>
      <c r="D7" s="271">
        <v>2013</v>
      </c>
      <c r="E7" s="271">
        <v>2014</v>
      </c>
      <c r="F7" s="271">
        <v>2013</v>
      </c>
      <c r="G7" s="271">
        <v>2014</v>
      </c>
      <c r="H7" s="271">
        <v>2013</v>
      </c>
      <c r="I7" s="271">
        <v>2014</v>
      </c>
      <c r="J7" s="271">
        <v>2013</v>
      </c>
      <c r="K7" s="271">
        <v>2014</v>
      </c>
      <c r="L7" s="271">
        <v>2013</v>
      </c>
      <c r="M7" s="271">
        <v>2014</v>
      </c>
      <c r="N7" s="271">
        <v>2013</v>
      </c>
      <c r="O7" s="271">
        <v>2014</v>
      </c>
      <c r="P7" s="271">
        <v>2013</v>
      </c>
      <c r="Q7" s="272">
        <v>2014</v>
      </c>
      <c r="R7" s="71"/>
    </row>
    <row r="8" spans="1:18" ht="20.100000000000001" customHeight="1" x14ac:dyDescent="0.2">
      <c r="A8" s="279" t="s">
        <v>1</v>
      </c>
      <c r="B8" s="278">
        <v>14168939</v>
      </c>
      <c r="C8" s="278">
        <v>13381749</v>
      </c>
      <c r="D8" s="278">
        <v>4285433</v>
      </c>
      <c r="E8" s="278">
        <v>4736799</v>
      </c>
      <c r="F8" s="278">
        <v>7167110</v>
      </c>
      <c r="G8" s="278">
        <v>6846420</v>
      </c>
      <c r="H8" s="278">
        <v>1569748</v>
      </c>
      <c r="I8" s="278">
        <v>756091</v>
      </c>
      <c r="J8" s="278">
        <v>1371442</v>
      </c>
      <c r="K8" s="278">
        <v>395959</v>
      </c>
      <c r="L8" s="278">
        <v>198306</v>
      </c>
      <c r="M8" s="278">
        <v>360132</v>
      </c>
      <c r="N8" s="278">
        <v>725758</v>
      </c>
      <c r="O8" s="278">
        <v>615969</v>
      </c>
      <c r="P8" s="278">
        <v>420890</v>
      </c>
      <c r="Q8" s="320">
        <v>426470</v>
      </c>
      <c r="R8" s="71"/>
    </row>
    <row r="9" spans="1:18" ht="20.100000000000001" customHeight="1" x14ac:dyDescent="0.2">
      <c r="A9" s="269" t="s">
        <v>14</v>
      </c>
      <c r="B9" s="273">
        <v>934550</v>
      </c>
      <c r="C9" s="321">
        <v>899251</v>
      </c>
      <c r="D9" s="275">
        <v>87449</v>
      </c>
      <c r="E9" s="322">
        <v>282393</v>
      </c>
      <c r="F9" s="275">
        <v>514515</v>
      </c>
      <c r="G9" s="322">
        <v>514684</v>
      </c>
      <c r="H9" s="275">
        <v>115212</v>
      </c>
      <c r="I9" s="321">
        <v>51361</v>
      </c>
      <c r="J9" s="275">
        <v>108124</v>
      </c>
      <c r="K9" s="322">
        <v>29702</v>
      </c>
      <c r="L9" s="275">
        <v>7088</v>
      </c>
      <c r="M9" s="322">
        <v>21659</v>
      </c>
      <c r="N9" s="275">
        <v>164644</v>
      </c>
      <c r="O9" s="322">
        <v>21005</v>
      </c>
      <c r="P9" s="275">
        <v>52730</v>
      </c>
      <c r="Q9" s="275">
        <v>29808</v>
      </c>
    </row>
    <row r="10" spans="1:18" ht="20.100000000000001" customHeight="1" x14ac:dyDescent="0.2">
      <c r="A10" s="269" t="s">
        <v>15</v>
      </c>
      <c r="B10" s="273">
        <v>687430</v>
      </c>
      <c r="C10" s="321">
        <v>1099709</v>
      </c>
      <c r="D10" s="275">
        <v>126767</v>
      </c>
      <c r="E10" s="322">
        <v>321443</v>
      </c>
      <c r="F10" s="275">
        <v>497687</v>
      </c>
      <c r="G10" s="322">
        <v>560359</v>
      </c>
      <c r="H10" s="275">
        <v>44430</v>
      </c>
      <c r="I10" s="321">
        <v>112311</v>
      </c>
      <c r="J10" s="275">
        <v>33535</v>
      </c>
      <c r="K10" s="322">
        <v>81604</v>
      </c>
      <c r="L10" s="275">
        <v>10895</v>
      </c>
      <c r="M10" s="322">
        <v>30707</v>
      </c>
      <c r="N10" s="275">
        <v>14321</v>
      </c>
      <c r="O10" s="322">
        <v>13725</v>
      </c>
      <c r="P10" s="275">
        <v>4225</v>
      </c>
      <c r="Q10" s="275">
        <v>91871</v>
      </c>
    </row>
    <row r="11" spans="1:18" ht="20.100000000000001" customHeight="1" x14ac:dyDescent="0.2">
      <c r="A11" s="269" t="s">
        <v>16</v>
      </c>
      <c r="B11" s="273">
        <v>1039416</v>
      </c>
      <c r="C11" s="321">
        <v>911243</v>
      </c>
      <c r="D11" s="275">
        <v>142861</v>
      </c>
      <c r="E11" s="322">
        <v>270074</v>
      </c>
      <c r="F11" s="275">
        <v>727890</v>
      </c>
      <c r="G11" s="322">
        <v>547090</v>
      </c>
      <c r="H11" s="275">
        <v>120742</v>
      </c>
      <c r="I11" s="321">
        <v>60113</v>
      </c>
      <c r="J11" s="275">
        <v>106018</v>
      </c>
      <c r="K11" s="322">
        <v>17748</v>
      </c>
      <c r="L11" s="275">
        <v>14724</v>
      </c>
      <c r="M11" s="322">
        <v>42365</v>
      </c>
      <c r="N11" s="275">
        <v>11549</v>
      </c>
      <c r="O11" s="322">
        <v>11634</v>
      </c>
      <c r="P11" s="275">
        <v>36374</v>
      </c>
      <c r="Q11" s="275">
        <v>22332</v>
      </c>
    </row>
    <row r="12" spans="1:18" ht="20.100000000000001" customHeight="1" x14ac:dyDescent="0.2">
      <c r="A12" s="269" t="s">
        <v>17</v>
      </c>
      <c r="B12" s="273">
        <v>1067662</v>
      </c>
      <c r="C12" s="321">
        <v>955997</v>
      </c>
      <c r="D12" s="275">
        <v>207670</v>
      </c>
      <c r="E12" s="322">
        <v>304024</v>
      </c>
      <c r="F12" s="275">
        <v>721754</v>
      </c>
      <c r="G12" s="322">
        <v>524692</v>
      </c>
      <c r="H12" s="275">
        <v>61998</v>
      </c>
      <c r="I12" s="321">
        <v>69474</v>
      </c>
      <c r="J12" s="275">
        <v>45105</v>
      </c>
      <c r="K12" s="322">
        <v>55454</v>
      </c>
      <c r="L12" s="275">
        <v>16893</v>
      </c>
      <c r="M12" s="322">
        <v>14020</v>
      </c>
      <c r="N12" s="275">
        <v>32154</v>
      </c>
      <c r="O12" s="322">
        <v>27031</v>
      </c>
      <c r="P12" s="275">
        <v>44086</v>
      </c>
      <c r="Q12" s="275">
        <v>30776</v>
      </c>
    </row>
    <row r="13" spans="1:18" ht="20.100000000000001" customHeight="1" x14ac:dyDescent="0.2">
      <c r="A13" s="269" t="s">
        <v>18</v>
      </c>
      <c r="B13" s="273">
        <v>994572</v>
      </c>
      <c r="C13" s="321">
        <v>1388493</v>
      </c>
      <c r="D13" s="275">
        <v>248771</v>
      </c>
      <c r="E13" s="322">
        <v>417676</v>
      </c>
      <c r="F13" s="275">
        <v>596455</v>
      </c>
      <c r="G13" s="322">
        <v>867420</v>
      </c>
      <c r="H13" s="275">
        <v>62368</v>
      </c>
      <c r="I13" s="321">
        <v>68906</v>
      </c>
      <c r="J13" s="275">
        <v>38623</v>
      </c>
      <c r="K13" s="322">
        <v>42066</v>
      </c>
      <c r="L13" s="275">
        <v>23745</v>
      </c>
      <c r="M13" s="322">
        <v>26840</v>
      </c>
      <c r="N13" s="275">
        <v>75908</v>
      </c>
      <c r="O13" s="322">
        <v>20153</v>
      </c>
      <c r="P13" s="275">
        <v>11070</v>
      </c>
      <c r="Q13" s="275">
        <v>14338</v>
      </c>
    </row>
    <row r="14" spans="1:18" ht="20.100000000000001" customHeight="1" x14ac:dyDescent="0.2">
      <c r="A14" s="269" t="s">
        <v>19</v>
      </c>
      <c r="B14" s="273">
        <v>1510285</v>
      </c>
      <c r="C14" s="321">
        <v>1111336</v>
      </c>
      <c r="D14" s="275">
        <v>687052</v>
      </c>
      <c r="E14" s="322">
        <v>446546</v>
      </c>
      <c r="F14" s="275">
        <v>635779</v>
      </c>
      <c r="G14" s="322">
        <v>531087</v>
      </c>
      <c r="H14" s="275">
        <v>122584</v>
      </c>
      <c r="I14" s="321">
        <v>47753</v>
      </c>
      <c r="J14" s="275">
        <v>110704</v>
      </c>
      <c r="K14" s="322">
        <v>9138</v>
      </c>
      <c r="L14" s="275">
        <v>11880</v>
      </c>
      <c r="M14" s="322">
        <v>38615</v>
      </c>
      <c r="N14" s="275">
        <v>47253</v>
      </c>
      <c r="O14" s="322">
        <v>21948</v>
      </c>
      <c r="P14" s="275">
        <v>17617</v>
      </c>
      <c r="Q14" s="275">
        <v>64002</v>
      </c>
    </row>
    <row r="15" spans="1:18" ht="20.100000000000001" customHeight="1" x14ac:dyDescent="0.2">
      <c r="A15" s="269" t="s">
        <v>20</v>
      </c>
      <c r="B15" s="273">
        <v>963197</v>
      </c>
      <c r="C15" s="321">
        <v>1007107</v>
      </c>
      <c r="D15" s="275">
        <v>295753</v>
      </c>
      <c r="E15" s="322">
        <v>366377</v>
      </c>
      <c r="F15" s="275">
        <v>561884</v>
      </c>
      <c r="G15" s="322">
        <v>485476</v>
      </c>
      <c r="H15" s="275">
        <v>43543</v>
      </c>
      <c r="I15" s="321">
        <v>48804</v>
      </c>
      <c r="J15" s="275">
        <v>33962</v>
      </c>
      <c r="K15" s="322">
        <v>15111</v>
      </c>
      <c r="L15" s="275">
        <v>9581</v>
      </c>
      <c r="M15" s="322">
        <v>33693</v>
      </c>
      <c r="N15" s="275">
        <v>19000</v>
      </c>
      <c r="O15" s="322">
        <v>60122</v>
      </c>
      <c r="P15" s="275">
        <v>43017</v>
      </c>
      <c r="Q15" s="275">
        <v>46328</v>
      </c>
    </row>
    <row r="16" spans="1:18" ht="20.100000000000001" customHeight="1" x14ac:dyDescent="0.2">
      <c r="A16" s="269" t="s">
        <v>21</v>
      </c>
      <c r="B16" s="273">
        <v>1015459</v>
      </c>
      <c r="C16" s="321">
        <v>1311437</v>
      </c>
      <c r="D16" s="275">
        <v>270039</v>
      </c>
      <c r="E16" s="322">
        <v>438556</v>
      </c>
      <c r="F16" s="275">
        <v>550786</v>
      </c>
      <c r="G16" s="322">
        <v>537589</v>
      </c>
      <c r="H16" s="275">
        <v>109098</v>
      </c>
      <c r="I16" s="321">
        <v>30883</v>
      </c>
      <c r="J16" s="275">
        <v>84313</v>
      </c>
      <c r="K16" s="322">
        <v>14914</v>
      </c>
      <c r="L16" s="275">
        <v>24785</v>
      </c>
      <c r="M16" s="322">
        <v>15969</v>
      </c>
      <c r="N16" s="275">
        <v>30939</v>
      </c>
      <c r="O16" s="322">
        <v>280534</v>
      </c>
      <c r="P16" s="275">
        <v>54597</v>
      </c>
      <c r="Q16" s="275">
        <v>23875</v>
      </c>
    </row>
    <row r="17" spans="1:17" ht="20.100000000000001" customHeight="1" x14ac:dyDescent="0.2">
      <c r="A17" s="269" t="s">
        <v>22</v>
      </c>
      <c r="B17" s="273">
        <v>1052132</v>
      </c>
      <c r="C17" s="321">
        <v>1499571</v>
      </c>
      <c r="D17" s="276">
        <v>257130</v>
      </c>
      <c r="E17" s="323">
        <v>859053</v>
      </c>
      <c r="F17" s="276">
        <v>565785</v>
      </c>
      <c r="G17" s="323">
        <v>513098</v>
      </c>
      <c r="H17" s="276">
        <v>154182</v>
      </c>
      <c r="I17" s="321">
        <v>44691</v>
      </c>
      <c r="J17" s="276">
        <v>134748</v>
      </c>
      <c r="K17" s="323">
        <v>6851</v>
      </c>
      <c r="L17" s="276">
        <v>19434</v>
      </c>
      <c r="M17" s="323">
        <v>37840</v>
      </c>
      <c r="N17" s="276">
        <v>41618</v>
      </c>
      <c r="O17" s="323">
        <v>51725</v>
      </c>
      <c r="P17" s="276">
        <v>33417</v>
      </c>
      <c r="Q17" s="276">
        <v>31004</v>
      </c>
    </row>
    <row r="18" spans="1:17" ht="20.100000000000001" customHeight="1" x14ac:dyDescent="0.2">
      <c r="A18" s="269" t="s">
        <v>23</v>
      </c>
      <c r="B18" s="273">
        <v>1512837</v>
      </c>
      <c r="C18" s="321">
        <v>972263</v>
      </c>
      <c r="D18" s="276">
        <v>702300</v>
      </c>
      <c r="E18" s="323">
        <v>316504</v>
      </c>
      <c r="F18" s="276">
        <v>576380</v>
      </c>
      <c r="G18" s="323">
        <v>555410</v>
      </c>
      <c r="H18" s="276">
        <v>162602</v>
      </c>
      <c r="I18" s="321">
        <v>54826</v>
      </c>
      <c r="J18" s="276">
        <v>150322</v>
      </c>
      <c r="K18" s="323">
        <v>13250</v>
      </c>
      <c r="L18" s="276">
        <v>12280</v>
      </c>
      <c r="M18" s="323">
        <v>41576</v>
      </c>
      <c r="N18" s="276">
        <v>26485</v>
      </c>
      <c r="O18" s="323">
        <v>25855</v>
      </c>
      <c r="P18" s="276">
        <v>45070</v>
      </c>
      <c r="Q18" s="276">
        <v>19668</v>
      </c>
    </row>
    <row r="19" spans="1:17" ht="20.100000000000001" customHeight="1" x14ac:dyDescent="0.2">
      <c r="A19" s="269" t="s">
        <v>24</v>
      </c>
      <c r="B19" s="273">
        <v>1226048</v>
      </c>
      <c r="C19" s="321">
        <v>1352863</v>
      </c>
      <c r="D19" s="276">
        <v>498415</v>
      </c>
      <c r="E19" s="323">
        <v>334478</v>
      </c>
      <c r="F19" s="276">
        <v>640806</v>
      </c>
      <c r="G19" s="323">
        <v>916662</v>
      </c>
      <c r="H19" s="276">
        <v>137307</v>
      </c>
      <c r="I19" s="321">
        <v>34911</v>
      </c>
      <c r="J19" s="276">
        <v>119091</v>
      </c>
      <c r="K19" s="388">
        <v>10920</v>
      </c>
      <c r="L19" s="276">
        <v>18216</v>
      </c>
      <c r="M19" s="388">
        <v>23991</v>
      </c>
      <c r="N19" s="276">
        <v>32842</v>
      </c>
      <c r="O19" s="323">
        <v>46708</v>
      </c>
      <c r="P19" s="276">
        <v>53985</v>
      </c>
      <c r="Q19" s="276">
        <v>20104</v>
      </c>
    </row>
    <row r="20" spans="1:17" ht="20.100000000000001" customHeight="1" thickBot="1" x14ac:dyDescent="0.25">
      <c r="A20" s="270" t="s">
        <v>25</v>
      </c>
      <c r="B20" s="274">
        <v>1592362</v>
      </c>
      <c r="C20" s="324">
        <v>872479</v>
      </c>
      <c r="D20" s="277">
        <v>761226</v>
      </c>
      <c r="E20" s="325">
        <v>379675</v>
      </c>
      <c r="F20" s="277">
        <v>577389</v>
      </c>
      <c r="G20" s="325">
        <v>292853</v>
      </c>
      <c r="H20" s="277">
        <v>435682</v>
      </c>
      <c r="I20" s="324">
        <v>132058</v>
      </c>
      <c r="J20" s="277">
        <v>406897</v>
      </c>
      <c r="K20" s="387">
        <v>99201</v>
      </c>
      <c r="L20" s="277">
        <v>28785</v>
      </c>
      <c r="M20" s="387">
        <v>32857</v>
      </c>
      <c r="N20" s="277">
        <v>229045</v>
      </c>
      <c r="O20" s="325">
        <v>35529</v>
      </c>
      <c r="P20" s="277">
        <v>24702</v>
      </c>
      <c r="Q20" s="277">
        <v>32364</v>
      </c>
    </row>
    <row r="21" spans="1:17" s="430" customFormat="1" ht="15.95" customHeight="1" x14ac:dyDescent="0.2">
      <c r="A21" s="447" t="s">
        <v>261</v>
      </c>
      <c r="B21" s="447"/>
      <c r="C21" s="447"/>
      <c r="D21" s="447"/>
      <c r="E21" s="447"/>
      <c r="F21" s="447"/>
      <c r="G21" s="447"/>
      <c r="H21" s="447"/>
      <c r="I21" s="447"/>
    </row>
    <row r="22" spans="1:17" s="430" customFormat="1" ht="15.95" customHeight="1" x14ac:dyDescent="0.2">
      <c r="A22" s="469" t="s">
        <v>195</v>
      </c>
      <c r="B22" s="469"/>
      <c r="C22" s="469"/>
      <c r="D22" s="469"/>
      <c r="E22" s="469"/>
      <c r="F22" s="469"/>
      <c r="G22" s="469"/>
      <c r="H22" s="469"/>
      <c r="I22" s="469"/>
    </row>
    <row r="23" spans="1:17" s="430" customFormat="1" ht="15.95" customHeight="1" x14ac:dyDescent="0.2">
      <c r="A23" s="469" t="s">
        <v>196</v>
      </c>
      <c r="B23" s="469"/>
      <c r="C23" s="469"/>
      <c r="D23" s="469"/>
      <c r="E23" s="469"/>
      <c r="F23" s="469"/>
      <c r="G23" s="469"/>
      <c r="H23" s="469"/>
      <c r="I23" s="469"/>
    </row>
    <row r="24" spans="1:17" s="76" customFormat="1" ht="15" customHeight="1" x14ac:dyDescent="0.2">
      <c r="A24" s="548"/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</row>
    <row r="25" spans="1:17" ht="20.25" customHeight="1" x14ac:dyDescent="0.2"/>
  </sheetData>
  <mergeCells count="15">
    <mergeCell ref="A24:Q24"/>
    <mergeCell ref="J1:K1"/>
    <mergeCell ref="A3:Q3"/>
    <mergeCell ref="A4:A7"/>
    <mergeCell ref="B4:C6"/>
    <mergeCell ref="D4:Q4"/>
    <mergeCell ref="D5:E6"/>
    <mergeCell ref="F5:G6"/>
    <mergeCell ref="H5:M5"/>
    <mergeCell ref="N5:O6"/>
    <mergeCell ref="P5:Q6"/>
    <mergeCell ref="H6:I6"/>
    <mergeCell ref="J6:K6"/>
    <mergeCell ref="L6:M6"/>
    <mergeCell ref="P1:Q1"/>
  </mergeCells>
  <hyperlinks>
    <hyperlink ref="P1" location="Sumário!A1" display="Sumário"/>
    <hyperlink ref="P1:Q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FFFF00"/>
  </sheetPr>
  <dimension ref="A1:IU31"/>
  <sheetViews>
    <sheetView showGridLines="0" zoomScaleNormal="100" zoomScaleSheetLayoutView="25" workbookViewId="0"/>
  </sheetViews>
  <sheetFormatPr defaultRowHeight="24" customHeight="1" x14ac:dyDescent="0.2"/>
  <cols>
    <col min="1" max="1" width="57.7109375" style="5" customWidth="1"/>
    <col min="2" max="7" width="19.7109375" style="5" customWidth="1"/>
    <col min="8" max="16384" width="9.140625" style="5"/>
  </cols>
  <sheetData>
    <row r="1" spans="1:255" s="33" customFormat="1" ht="45" customHeight="1" x14ac:dyDescent="0.2">
      <c r="A1" s="32" t="s">
        <v>42</v>
      </c>
      <c r="E1" s="268"/>
      <c r="F1" s="482" t="s">
        <v>209</v>
      </c>
      <c r="G1" s="482"/>
      <c r="V1" s="34"/>
    </row>
    <row r="2" spans="1:255" s="3" customFormat="1" ht="24.95" customHeight="1" x14ac:dyDescent="0.25">
      <c r="A2" s="40" t="s">
        <v>40</v>
      </c>
      <c r="B2" s="40"/>
      <c r="C2" s="40"/>
      <c r="D2" s="40"/>
      <c r="G2" s="40"/>
      <c r="H2" s="40"/>
    </row>
    <row r="3" spans="1:255" s="3" customFormat="1" ht="24.95" customHeight="1" thickBot="1" x14ac:dyDescent="0.3">
      <c r="A3" s="41" t="s">
        <v>272</v>
      </c>
      <c r="B3" s="41"/>
      <c r="C3" s="41"/>
      <c r="D3" s="41"/>
      <c r="E3" s="41"/>
      <c r="F3" s="41"/>
      <c r="G3" s="41"/>
      <c r="H3" s="41"/>
      <c r="I3" s="2"/>
    </row>
    <row r="4" spans="1:255" ht="24.95" customHeight="1" x14ac:dyDescent="0.2">
      <c r="A4" s="478" t="s">
        <v>54</v>
      </c>
      <c r="B4" s="480" t="s">
        <v>147</v>
      </c>
      <c r="C4" s="481"/>
      <c r="D4" s="481"/>
      <c r="E4" s="481"/>
      <c r="F4" s="481"/>
      <c r="G4" s="481"/>
      <c r="H4" s="4"/>
    </row>
    <row r="5" spans="1:255" ht="24.95" customHeight="1" x14ac:dyDescent="0.2">
      <c r="A5" s="479"/>
      <c r="B5" s="346">
        <v>2009</v>
      </c>
      <c r="C5" s="346">
        <v>2010</v>
      </c>
      <c r="D5" s="347">
        <v>2011</v>
      </c>
      <c r="E5" s="346">
        <v>2012</v>
      </c>
      <c r="F5" s="347">
        <v>2013</v>
      </c>
      <c r="G5" s="346">
        <v>2014</v>
      </c>
      <c r="H5" s="4"/>
    </row>
    <row r="6" spans="1:255" ht="24.95" customHeight="1" x14ac:dyDescent="0.2">
      <c r="A6" s="44" t="s">
        <v>30</v>
      </c>
      <c r="B6" s="45">
        <f>SUM(B7,B12,B17,B22,B25)</f>
        <v>882.1</v>
      </c>
      <c r="C6" s="45">
        <f t="shared" ref="C6:G6" si="0">SUM(C7,C12,C17,C22,C25)</f>
        <v>949.1</v>
      </c>
      <c r="D6" s="45">
        <f t="shared" si="0"/>
        <v>993.5</v>
      </c>
      <c r="E6" s="45">
        <f t="shared" si="0"/>
        <v>1039</v>
      </c>
      <c r="F6" s="45">
        <f t="shared" si="0"/>
        <v>1087.1999999999998</v>
      </c>
      <c r="G6" s="45">
        <f t="shared" si="0"/>
        <v>1133.1000000000001</v>
      </c>
    </row>
    <row r="7" spans="1:255" s="8" customFormat="1" ht="24.95" customHeight="1" x14ac:dyDescent="0.2">
      <c r="A7" s="47" t="s">
        <v>210</v>
      </c>
      <c r="B7" s="45">
        <v>461.6</v>
      </c>
      <c r="C7" s="45">
        <v>489.4</v>
      </c>
      <c r="D7" s="45">
        <v>520.6</v>
      </c>
      <c r="E7" s="45">
        <v>540.9</v>
      </c>
      <c r="F7" s="45">
        <v>566.9</v>
      </c>
      <c r="G7" s="45">
        <v>580.1</v>
      </c>
      <c r="IU7" s="9"/>
    </row>
    <row r="8" spans="1:255" ht="24.95" customHeight="1" x14ac:dyDescent="0.2">
      <c r="A8" s="52" t="s">
        <v>31</v>
      </c>
      <c r="B8" s="48">
        <v>56</v>
      </c>
      <c r="C8" s="49">
        <v>62.8</v>
      </c>
      <c r="D8" s="285">
        <v>64.5</v>
      </c>
      <c r="E8" s="49">
        <v>65.5</v>
      </c>
      <c r="F8" s="285">
        <v>67.400000000000006</v>
      </c>
      <c r="G8" s="49">
        <v>70.2</v>
      </c>
    </row>
    <row r="9" spans="1:255" ht="24.95" customHeight="1" x14ac:dyDescent="0.2">
      <c r="A9" s="52" t="s">
        <v>32</v>
      </c>
      <c r="B9" s="48">
        <v>148.5</v>
      </c>
      <c r="C9" s="49">
        <v>154.4</v>
      </c>
      <c r="D9" s="285">
        <v>160.4</v>
      </c>
      <c r="E9" s="49">
        <v>166.2</v>
      </c>
      <c r="F9" s="285">
        <v>170.8</v>
      </c>
      <c r="G9" s="49">
        <v>174.6</v>
      </c>
    </row>
    <row r="10" spans="1:255" ht="24.95" customHeight="1" x14ac:dyDescent="0.2">
      <c r="A10" s="52" t="s">
        <v>33</v>
      </c>
      <c r="B10" s="48">
        <v>92.6</v>
      </c>
      <c r="C10" s="49">
        <v>98.9</v>
      </c>
      <c r="D10" s="285">
        <v>108.8</v>
      </c>
      <c r="E10" s="49">
        <v>118.9</v>
      </c>
      <c r="F10" s="285">
        <v>127.8</v>
      </c>
      <c r="G10" s="49">
        <v>120.6</v>
      </c>
    </row>
    <row r="11" spans="1:255" ht="24.95" customHeight="1" x14ac:dyDescent="0.2">
      <c r="A11" s="53" t="s">
        <v>163</v>
      </c>
      <c r="B11" s="48">
        <v>164.5</v>
      </c>
      <c r="C11" s="49">
        <v>173.3</v>
      </c>
      <c r="D11" s="285">
        <v>186.9</v>
      </c>
      <c r="E11" s="49">
        <v>190.4</v>
      </c>
      <c r="F11" s="285">
        <v>201</v>
      </c>
      <c r="G11" s="49">
        <v>214.8</v>
      </c>
    </row>
    <row r="12" spans="1:255" s="8" customFormat="1" ht="24.95" customHeight="1" x14ac:dyDescent="0.2">
      <c r="A12" s="47" t="s">
        <v>211</v>
      </c>
      <c r="B12" s="45">
        <v>181.1</v>
      </c>
      <c r="C12" s="45">
        <v>205.4</v>
      </c>
      <c r="D12" s="46">
        <v>218.4</v>
      </c>
      <c r="E12" s="45">
        <v>233.6</v>
      </c>
      <c r="F12" s="46">
        <v>249.7</v>
      </c>
      <c r="G12" s="45">
        <v>264</v>
      </c>
    </row>
    <row r="13" spans="1:255" ht="24.95" customHeight="1" x14ac:dyDescent="0.2">
      <c r="A13" s="52" t="s">
        <v>164</v>
      </c>
      <c r="B13" s="48">
        <v>98</v>
      </c>
      <c r="C13" s="49">
        <v>111.5</v>
      </c>
      <c r="D13" s="285">
        <v>115.8</v>
      </c>
      <c r="E13" s="49">
        <v>122.8</v>
      </c>
      <c r="F13" s="285">
        <v>127</v>
      </c>
      <c r="G13" s="49">
        <v>136.1</v>
      </c>
    </row>
    <row r="14" spans="1:255" ht="24.95" customHeight="1" x14ac:dyDescent="0.2">
      <c r="A14" s="52" t="s">
        <v>165</v>
      </c>
      <c r="B14" s="48">
        <v>62.1</v>
      </c>
      <c r="C14" s="49">
        <v>70.5</v>
      </c>
      <c r="D14" s="285">
        <v>78</v>
      </c>
      <c r="E14" s="49">
        <v>84.9</v>
      </c>
      <c r="F14" s="285">
        <v>94.5</v>
      </c>
      <c r="G14" s="49">
        <v>97.2</v>
      </c>
    </row>
    <row r="15" spans="1:255" ht="24.95" customHeight="1" x14ac:dyDescent="0.2">
      <c r="A15" s="52" t="s">
        <v>34</v>
      </c>
      <c r="B15" s="48">
        <v>10.9</v>
      </c>
      <c r="C15" s="49">
        <v>11.4</v>
      </c>
      <c r="D15" s="285">
        <v>11.5</v>
      </c>
      <c r="E15" s="49">
        <v>11.9</v>
      </c>
      <c r="F15" s="285">
        <v>12.5</v>
      </c>
      <c r="G15" s="49">
        <v>13.2</v>
      </c>
    </row>
    <row r="16" spans="1:255" ht="24.95" customHeight="1" x14ac:dyDescent="0.2">
      <c r="A16" s="52" t="s">
        <v>166</v>
      </c>
      <c r="B16" s="48">
        <v>10.1</v>
      </c>
      <c r="C16" s="49">
        <v>12</v>
      </c>
      <c r="D16" s="285">
        <v>13.1</v>
      </c>
      <c r="E16" s="49">
        <v>14.1</v>
      </c>
      <c r="F16" s="285">
        <v>15.8</v>
      </c>
      <c r="G16" s="49">
        <v>17.399999999999999</v>
      </c>
    </row>
    <row r="17" spans="1:11" s="8" customFormat="1" ht="24.95" customHeight="1" x14ac:dyDescent="0.2">
      <c r="A17" s="47" t="s">
        <v>212</v>
      </c>
      <c r="B17" s="45">
        <v>140.69999999999999</v>
      </c>
      <c r="C17" s="45">
        <v>150.1</v>
      </c>
      <c r="D17" s="45">
        <v>155.5</v>
      </c>
      <c r="E17" s="45">
        <v>162.5</v>
      </c>
      <c r="F17" s="45">
        <v>167.5</v>
      </c>
      <c r="G17" s="45">
        <v>181.6</v>
      </c>
    </row>
    <row r="18" spans="1:11" ht="24.95" customHeight="1" x14ac:dyDescent="0.2">
      <c r="A18" s="52" t="s">
        <v>35</v>
      </c>
      <c r="B18" s="48">
        <v>92.1</v>
      </c>
      <c r="C18" s="49">
        <v>99.5</v>
      </c>
      <c r="D18" s="285">
        <v>102.2</v>
      </c>
      <c r="E18" s="49">
        <v>106.4</v>
      </c>
      <c r="F18" s="285">
        <v>110.2</v>
      </c>
      <c r="G18" s="49">
        <v>120.6</v>
      </c>
    </row>
    <row r="19" spans="1:11" ht="24.95" customHeight="1" x14ac:dyDescent="0.2">
      <c r="A19" s="52" t="s">
        <v>36</v>
      </c>
      <c r="B19" s="48">
        <v>19.600000000000001</v>
      </c>
      <c r="C19" s="49">
        <v>19.5</v>
      </c>
      <c r="D19" s="285">
        <v>19.899999999999999</v>
      </c>
      <c r="E19" s="49">
        <v>20.6</v>
      </c>
      <c r="F19" s="285">
        <v>21.1</v>
      </c>
      <c r="G19" s="49">
        <v>22.4</v>
      </c>
    </row>
    <row r="20" spans="1:11" ht="24.95" customHeight="1" x14ac:dyDescent="0.2">
      <c r="A20" s="52" t="s">
        <v>37</v>
      </c>
      <c r="B20" s="48">
        <v>7.6</v>
      </c>
      <c r="C20" s="49">
        <v>7.9</v>
      </c>
      <c r="D20" s="285">
        <v>8.3000000000000007</v>
      </c>
      <c r="E20" s="49">
        <v>8.9</v>
      </c>
      <c r="F20" s="285">
        <v>9.1</v>
      </c>
      <c r="G20" s="49">
        <v>9.6</v>
      </c>
    </row>
    <row r="21" spans="1:11" ht="24.95" customHeight="1" x14ac:dyDescent="0.2">
      <c r="A21" s="52" t="s">
        <v>38</v>
      </c>
      <c r="B21" s="48">
        <v>21.4</v>
      </c>
      <c r="C21" s="49">
        <v>23.1</v>
      </c>
      <c r="D21" s="285">
        <v>25.1</v>
      </c>
      <c r="E21" s="49">
        <v>26.7</v>
      </c>
      <c r="F21" s="285">
        <v>27.1</v>
      </c>
      <c r="G21" s="49">
        <v>28.9</v>
      </c>
    </row>
    <row r="22" spans="1:11" s="8" customFormat="1" ht="24.95" customHeight="1" x14ac:dyDescent="0.2">
      <c r="A22" s="47" t="s">
        <v>213</v>
      </c>
      <c r="B22" s="45">
        <v>45.900000000000006</v>
      </c>
      <c r="C22" s="45">
        <v>49.5</v>
      </c>
      <c r="D22" s="46">
        <v>49.5</v>
      </c>
      <c r="E22" s="45">
        <v>51.9</v>
      </c>
      <c r="F22" s="46">
        <v>54.5</v>
      </c>
      <c r="G22" s="45">
        <v>55.7</v>
      </c>
    </row>
    <row r="23" spans="1:11" ht="24.95" customHeight="1" x14ac:dyDescent="0.2">
      <c r="A23" s="52" t="s">
        <v>39</v>
      </c>
      <c r="B23" s="48">
        <v>17.600000000000001</v>
      </c>
      <c r="C23" s="49">
        <v>18.8</v>
      </c>
      <c r="D23" s="285">
        <v>17.100000000000001</v>
      </c>
      <c r="E23" s="49">
        <v>18.5</v>
      </c>
      <c r="F23" s="285">
        <v>19.600000000000001</v>
      </c>
      <c r="G23" s="49">
        <v>19.8</v>
      </c>
    </row>
    <row r="24" spans="1:11" ht="24.95" customHeight="1" x14ac:dyDescent="0.2">
      <c r="A24" s="52" t="s">
        <v>167</v>
      </c>
      <c r="B24" s="48">
        <v>28.3</v>
      </c>
      <c r="C24" s="49">
        <v>30.8</v>
      </c>
      <c r="D24" s="285">
        <v>32.4</v>
      </c>
      <c r="E24" s="49">
        <v>33.4</v>
      </c>
      <c r="F24" s="285">
        <v>34.799999999999997</v>
      </c>
      <c r="G24" s="49">
        <v>35.799999999999997</v>
      </c>
    </row>
    <row r="25" spans="1:11" s="8" customFormat="1" ht="24.95" customHeight="1" thickBot="1" x14ac:dyDescent="0.25">
      <c r="A25" s="50" t="s">
        <v>214</v>
      </c>
      <c r="B25" s="51">
        <v>52.8</v>
      </c>
      <c r="C25" s="51">
        <v>54.7</v>
      </c>
      <c r="D25" s="286">
        <v>49.5</v>
      </c>
      <c r="E25" s="51">
        <v>50.1</v>
      </c>
      <c r="F25" s="286">
        <v>48.6</v>
      </c>
      <c r="G25" s="51">
        <v>51.7</v>
      </c>
    </row>
    <row r="26" spans="1:11" s="55" customFormat="1" ht="15" customHeight="1" x14ac:dyDescent="0.2">
      <c r="A26" s="378" t="s">
        <v>175</v>
      </c>
      <c r="B26" s="6"/>
      <c r="C26" s="6"/>
      <c r="D26" s="6"/>
      <c r="E26" s="6"/>
      <c r="F26" s="6"/>
      <c r="G26" s="6"/>
      <c r="H26" s="6"/>
      <c r="I26" s="6"/>
      <c r="J26" s="54"/>
    </row>
    <row r="27" spans="1:11" s="377" customFormat="1" ht="15" customHeight="1" x14ac:dyDescent="0.2">
      <c r="A27" s="378" t="s">
        <v>311</v>
      </c>
      <c r="C27" s="376"/>
      <c r="D27" s="376"/>
      <c r="E27" s="376"/>
      <c r="F27" s="376"/>
      <c r="G27" s="376"/>
      <c r="H27" s="376"/>
      <c r="I27" s="376"/>
      <c r="J27" s="376"/>
      <c r="K27" s="385"/>
    </row>
    <row r="28" spans="1:11" s="377" customFormat="1" ht="15" customHeight="1" x14ac:dyDescent="0.2">
      <c r="A28" s="378" t="s">
        <v>310</v>
      </c>
      <c r="C28" s="376"/>
      <c r="D28" s="376"/>
      <c r="E28" s="376"/>
      <c r="F28" s="376"/>
      <c r="G28" s="376"/>
      <c r="H28" s="376"/>
      <c r="I28" s="376"/>
      <c r="J28" s="376"/>
      <c r="K28" s="385"/>
    </row>
    <row r="29" spans="1:11" ht="24" customHeight="1" x14ac:dyDescent="0.2">
      <c r="B29" s="13"/>
      <c r="C29" s="13"/>
      <c r="D29" s="13"/>
      <c r="E29" s="13"/>
      <c r="F29" s="13"/>
      <c r="G29" s="13"/>
    </row>
    <row r="30" spans="1:11" ht="24" customHeight="1" x14ac:dyDescent="0.2">
      <c r="B30" s="11"/>
      <c r="C30" s="11"/>
      <c r="D30" s="11"/>
      <c r="E30" s="10"/>
      <c r="F30" s="10"/>
      <c r="G30" s="10"/>
    </row>
    <row r="31" spans="1:11" ht="24" customHeight="1" x14ac:dyDescent="0.2">
      <c r="B31" s="12"/>
      <c r="C31" s="12"/>
      <c r="D31" s="12"/>
      <c r="E31" s="12"/>
      <c r="F31" s="280"/>
      <c r="G31" s="338"/>
    </row>
  </sheetData>
  <mergeCells count="3">
    <mergeCell ref="A4:A5"/>
    <mergeCell ref="B4:G4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rowBreaks count="1" manualBreakCount="1">
    <brk id="28" max="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rgb="FF00B050"/>
  </sheetPr>
  <dimension ref="A1:I35"/>
  <sheetViews>
    <sheetView showGridLines="0" zoomScaleNormal="100" zoomScaleSheetLayoutView="70" workbookViewId="0"/>
  </sheetViews>
  <sheetFormatPr defaultRowHeight="24.95" customHeight="1" x14ac:dyDescent="0.2"/>
  <cols>
    <col min="1" max="1" width="70.42578125" style="144" customWidth="1"/>
    <col min="2" max="16384" width="9.140625" style="144"/>
  </cols>
  <sheetData>
    <row r="1" spans="1:9" s="330" customFormat="1" ht="24" customHeight="1" x14ac:dyDescent="0.2">
      <c r="A1" s="328" t="s">
        <v>218</v>
      </c>
      <c r="B1" s="477" t="s">
        <v>209</v>
      </c>
      <c r="C1" s="477"/>
      <c r="I1" s="337"/>
    </row>
    <row r="2" spans="1:9" s="330" customFormat="1" ht="24" customHeight="1" x14ac:dyDescent="0.2">
      <c r="A2" s="331" t="s">
        <v>219</v>
      </c>
      <c r="B2" s="329"/>
      <c r="C2" s="329"/>
    </row>
    <row r="3" spans="1:9" s="330" customFormat="1" ht="24" customHeight="1" x14ac:dyDescent="0.2">
      <c r="A3" s="332" t="s">
        <v>262</v>
      </c>
      <c r="B3" s="329"/>
      <c r="C3" s="329"/>
    </row>
    <row r="4" spans="1:9" s="330" customFormat="1" ht="24" customHeight="1" x14ac:dyDescent="0.2">
      <c r="A4" s="328"/>
      <c r="B4" s="329"/>
      <c r="C4" s="329"/>
    </row>
    <row r="5" spans="1:9" s="330" customFormat="1" ht="24" customHeight="1" x14ac:dyDescent="0.2">
      <c r="A5" s="328" t="s">
        <v>220</v>
      </c>
      <c r="B5" s="329"/>
      <c r="C5" s="329"/>
    </row>
    <row r="6" spans="1:9" s="330" customFormat="1" ht="24" customHeight="1" x14ac:dyDescent="0.2">
      <c r="A6" s="331" t="s">
        <v>308</v>
      </c>
      <c r="B6" s="329"/>
      <c r="C6" s="329"/>
    </row>
    <row r="7" spans="1:9" s="330" customFormat="1" ht="24" customHeight="1" x14ac:dyDescent="0.2">
      <c r="A7" s="332" t="s">
        <v>221</v>
      </c>
      <c r="B7" s="329"/>
      <c r="C7" s="329"/>
    </row>
    <row r="8" spans="1:9" s="330" customFormat="1" ht="24" customHeight="1" x14ac:dyDescent="0.2">
      <c r="A8" s="328"/>
      <c r="B8" s="329"/>
      <c r="C8" s="329"/>
    </row>
    <row r="9" spans="1:9" s="330" customFormat="1" ht="24" customHeight="1" x14ac:dyDescent="0.2">
      <c r="A9" s="328" t="s">
        <v>222</v>
      </c>
      <c r="B9" s="329"/>
      <c r="C9" s="329"/>
    </row>
    <row r="10" spans="1:9" s="330" customFormat="1" ht="24" customHeight="1" x14ac:dyDescent="0.2">
      <c r="A10" s="331" t="s">
        <v>339</v>
      </c>
      <c r="B10" s="329"/>
      <c r="C10" s="329"/>
    </row>
    <row r="11" spans="1:9" s="330" customFormat="1" ht="24" customHeight="1" x14ac:dyDescent="0.2">
      <c r="A11" s="332" t="s">
        <v>263</v>
      </c>
      <c r="B11" s="329"/>
      <c r="C11" s="329"/>
    </row>
    <row r="12" spans="1:9" s="330" customFormat="1" ht="24" customHeight="1" x14ac:dyDescent="0.2">
      <c r="A12" s="328"/>
      <c r="B12" s="329"/>
      <c r="C12" s="329"/>
    </row>
    <row r="13" spans="1:9" s="330" customFormat="1" ht="24" customHeight="1" x14ac:dyDescent="0.2">
      <c r="A13" s="331" t="s">
        <v>223</v>
      </c>
      <c r="B13" s="329"/>
      <c r="C13" s="329"/>
    </row>
    <row r="14" spans="1:9" s="330" customFormat="1" ht="24" customHeight="1" x14ac:dyDescent="0.2">
      <c r="A14" s="332" t="s">
        <v>224</v>
      </c>
      <c r="B14" s="329"/>
      <c r="C14" s="329"/>
    </row>
    <row r="15" spans="1:9" s="330" customFormat="1" ht="24" customHeight="1" x14ac:dyDescent="0.2">
      <c r="A15" s="328"/>
      <c r="B15" s="329"/>
      <c r="C15" s="329"/>
    </row>
    <row r="16" spans="1:9" s="330" customFormat="1" ht="24" customHeight="1" x14ac:dyDescent="0.2">
      <c r="A16" s="331" t="s">
        <v>225</v>
      </c>
      <c r="B16" s="329"/>
      <c r="C16" s="329"/>
    </row>
    <row r="17" spans="1:4" s="330" customFormat="1" ht="24" customHeight="1" x14ac:dyDescent="0.2">
      <c r="A17" s="332" t="s">
        <v>226</v>
      </c>
      <c r="B17" s="329"/>
      <c r="C17" s="329"/>
    </row>
    <row r="18" spans="1:4" s="330" customFormat="1" ht="24" customHeight="1" x14ac:dyDescent="0.2">
      <c r="A18" s="329"/>
      <c r="B18" s="329"/>
      <c r="C18" s="329"/>
    </row>
    <row r="19" spans="1:4" s="334" customFormat="1" ht="23.1" customHeight="1" x14ac:dyDescent="0.2">
      <c r="A19" s="333" t="s">
        <v>227</v>
      </c>
      <c r="C19" s="328"/>
      <c r="D19" s="328"/>
    </row>
    <row r="20" spans="1:4" s="334" customFormat="1" ht="23.1" customHeight="1" x14ac:dyDescent="0.2">
      <c r="A20" s="332" t="s">
        <v>264</v>
      </c>
      <c r="C20" s="328"/>
      <c r="D20" s="328"/>
    </row>
    <row r="21" spans="1:4" s="334" customFormat="1" ht="23.1" customHeight="1" x14ac:dyDescent="0.2">
      <c r="A21" s="332" t="s">
        <v>340</v>
      </c>
      <c r="C21" s="328"/>
      <c r="D21" s="328"/>
    </row>
    <row r="22" spans="1:4" s="334" customFormat="1" ht="23.1" customHeight="1" x14ac:dyDescent="0.2">
      <c r="A22" s="332" t="s">
        <v>228</v>
      </c>
      <c r="C22" s="328"/>
      <c r="D22" s="328"/>
    </row>
    <row r="23" spans="1:4" s="334" customFormat="1" ht="23.1" customHeight="1" x14ac:dyDescent="0.2">
      <c r="A23" s="332" t="s">
        <v>265</v>
      </c>
      <c r="C23" s="328"/>
      <c r="D23" s="328"/>
    </row>
    <row r="24" spans="1:4" s="334" customFormat="1" ht="23.1" customHeight="1" x14ac:dyDescent="0.2">
      <c r="A24" s="332" t="s">
        <v>229</v>
      </c>
      <c r="C24" s="328"/>
      <c r="D24" s="328"/>
    </row>
    <row r="25" spans="1:4" s="334" customFormat="1" ht="23.1" customHeight="1" x14ac:dyDescent="0.2">
      <c r="A25" s="332" t="s">
        <v>309</v>
      </c>
      <c r="C25" s="328"/>
      <c r="D25" s="328"/>
    </row>
    <row r="26" spans="1:4" ht="24.95" customHeight="1" x14ac:dyDescent="0.2">
      <c r="A26" s="410"/>
    </row>
    <row r="27" spans="1:4" ht="24.95" customHeight="1" x14ac:dyDescent="0.2">
      <c r="A27" s="335" t="s">
        <v>266</v>
      </c>
    </row>
    <row r="28" spans="1:4" ht="24.95" customHeight="1" x14ac:dyDescent="0.2">
      <c r="A28" s="336" t="s">
        <v>267</v>
      </c>
    </row>
    <row r="29" spans="1:4" ht="24.95" customHeight="1" x14ac:dyDescent="0.2">
      <c r="A29" s="336" t="s">
        <v>268</v>
      </c>
    </row>
    <row r="30" spans="1:4" ht="24.95" customHeight="1" x14ac:dyDescent="0.2">
      <c r="A30" s="336" t="s">
        <v>230</v>
      </c>
    </row>
    <row r="31" spans="1:4" ht="24.95" customHeight="1" x14ac:dyDescent="0.2">
      <c r="A31" s="336" t="s">
        <v>231</v>
      </c>
    </row>
    <row r="32" spans="1:4" ht="24.95" customHeight="1" x14ac:dyDescent="0.2">
      <c r="A32" s="336" t="s">
        <v>232</v>
      </c>
    </row>
    <row r="33" spans="1:1" ht="24.95" customHeight="1" x14ac:dyDescent="0.2">
      <c r="A33" s="336" t="s">
        <v>233</v>
      </c>
    </row>
    <row r="34" spans="1:1" ht="24.95" customHeight="1" x14ac:dyDescent="0.2">
      <c r="A34" s="336" t="s">
        <v>234</v>
      </c>
    </row>
    <row r="35" spans="1:1" ht="24.95" customHeight="1" x14ac:dyDescent="0.2">
      <c r="A35" s="336" t="s">
        <v>235</v>
      </c>
    </row>
  </sheetData>
  <mergeCells count="1">
    <mergeCell ref="B1:C1"/>
  </mergeCells>
  <hyperlinks>
    <hyperlink ref="B1" location="Sumário!A1" display="Sumário"/>
    <hyperlink ref="B1:C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FFFF00"/>
  </sheetPr>
  <dimension ref="A1:T38"/>
  <sheetViews>
    <sheetView showGridLines="0" zoomScaleNormal="100" workbookViewId="0"/>
  </sheetViews>
  <sheetFormatPr defaultRowHeight="24" customHeight="1" x14ac:dyDescent="0.2"/>
  <cols>
    <col min="1" max="1" width="30.7109375" style="5" customWidth="1"/>
    <col min="2" max="7" width="23.28515625" style="5" customWidth="1"/>
    <col min="8" max="8" width="9.140625" style="4"/>
    <col min="9" max="16384" width="9.140625" style="5"/>
  </cols>
  <sheetData>
    <row r="1" spans="1:20" s="33" customFormat="1" ht="45" customHeight="1" x14ac:dyDescent="0.2">
      <c r="A1" s="32" t="s">
        <v>42</v>
      </c>
      <c r="E1" s="39"/>
      <c r="F1" s="482" t="s">
        <v>209</v>
      </c>
      <c r="G1" s="482"/>
      <c r="T1" s="34"/>
    </row>
    <row r="2" spans="1:20" s="3" customFormat="1" ht="24.95" customHeight="1" x14ac:dyDescent="0.25">
      <c r="A2" s="40" t="s">
        <v>40</v>
      </c>
      <c r="B2" s="40"/>
      <c r="C2" s="40"/>
      <c r="D2" s="40"/>
      <c r="E2" s="40"/>
      <c r="F2" s="40"/>
    </row>
    <row r="3" spans="1:20" s="3" customFormat="1" ht="24.95" customHeight="1" thickBot="1" x14ac:dyDescent="0.3">
      <c r="A3" s="41" t="s">
        <v>274</v>
      </c>
      <c r="B3" s="41"/>
      <c r="C3" s="41"/>
      <c r="D3" s="41"/>
      <c r="E3" s="41"/>
      <c r="F3" s="41"/>
      <c r="G3" s="2"/>
    </row>
    <row r="4" spans="1:20" ht="24.95" customHeight="1" x14ac:dyDescent="0.2">
      <c r="A4" s="483" t="s">
        <v>0</v>
      </c>
      <c r="B4" s="485" t="s">
        <v>147</v>
      </c>
      <c r="C4" s="485"/>
      <c r="D4" s="485"/>
      <c r="E4" s="485"/>
      <c r="F4" s="485"/>
      <c r="G4" s="486"/>
    </row>
    <row r="5" spans="1:20" ht="24.95" customHeight="1" x14ac:dyDescent="0.2">
      <c r="A5" s="484"/>
      <c r="B5" s="487" t="s">
        <v>30</v>
      </c>
      <c r="C5" s="487"/>
      <c r="D5" s="487" t="s">
        <v>38</v>
      </c>
      <c r="E5" s="487"/>
      <c r="F5" s="487" t="s">
        <v>6</v>
      </c>
      <c r="G5" s="488"/>
    </row>
    <row r="6" spans="1:20" ht="24.95" customHeight="1" x14ac:dyDescent="0.2">
      <c r="A6" s="484"/>
      <c r="B6" s="411" t="s">
        <v>45</v>
      </c>
      <c r="C6" s="56" t="s">
        <v>55</v>
      </c>
      <c r="D6" s="56" t="s">
        <v>45</v>
      </c>
      <c r="E6" s="56" t="s">
        <v>55</v>
      </c>
      <c r="F6" s="56" t="s">
        <v>45</v>
      </c>
      <c r="G6" s="57" t="s">
        <v>55</v>
      </c>
    </row>
    <row r="7" spans="1:20" s="15" customFormat="1" ht="24.95" customHeight="1" x14ac:dyDescent="0.2">
      <c r="A7" s="58">
        <v>2000</v>
      </c>
      <c r="B7" s="63">
        <v>673.80000000000007</v>
      </c>
      <c r="C7" s="64">
        <v>0</v>
      </c>
      <c r="D7" s="60">
        <v>15.2</v>
      </c>
      <c r="E7" s="61">
        <v>0</v>
      </c>
      <c r="F7" s="66">
        <v>5.3129999999999997</v>
      </c>
      <c r="G7" s="67">
        <v>0</v>
      </c>
      <c r="H7" s="14"/>
    </row>
    <row r="8" spans="1:20" s="15" customFormat="1" ht="24.95" customHeight="1" x14ac:dyDescent="0.2">
      <c r="A8" s="58">
        <v>2001</v>
      </c>
      <c r="B8" s="63">
        <v>688.5</v>
      </c>
      <c r="C8" s="64">
        <f>((B8/B7)-1)*100</f>
        <v>2.1816562778272486</v>
      </c>
      <c r="D8" s="60">
        <v>14.6</v>
      </c>
      <c r="E8" s="61">
        <f>((D8/D7)-1)*100</f>
        <v>-3.9473684210526327</v>
      </c>
      <c r="F8" s="66">
        <v>4.7729999999999997</v>
      </c>
      <c r="G8" s="67">
        <f>((F8/F7)-1)*100</f>
        <v>-10.163749294184077</v>
      </c>
      <c r="H8" s="14"/>
    </row>
    <row r="9" spans="1:20" s="15" customFormat="1" ht="24.95" customHeight="1" x14ac:dyDescent="0.2">
      <c r="A9" s="58">
        <v>2002</v>
      </c>
      <c r="B9" s="63">
        <v>708.9</v>
      </c>
      <c r="C9" s="64">
        <f t="shared" ref="C9:C21" si="0">((B9/B8)-1)*100</f>
        <v>2.9629629629629672</v>
      </c>
      <c r="D9" s="60">
        <v>12.7</v>
      </c>
      <c r="E9" s="61">
        <f t="shared" ref="E9:E21" si="1">((D9/D8)-1)*100</f>
        <v>-13.013698630136993</v>
      </c>
      <c r="F9" s="66">
        <v>3.7850000000000001</v>
      </c>
      <c r="G9" s="67">
        <f t="shared" ref="G9:G21" si="2">((F9/F8)-1)*100</f>
        <v>-20.699769536978827</v>
      </c>
      <c r="H9" s="14"/>
    </row>
    <row r="10" spans="1:20" s="15" customFormat="1" ht="24.95" customHeight="1" x14ac:dyDescent="0.2">
      <c r="A10" s="58">
        <v>2003</v>
      </c>
      <c r="B10" s="63">
        <v>696.6</v>
      </c>
      <c r="C10" s="64">
        <f t="shared" si="0"/>
        <v>-1.7350825222175126</v>
      </c>
      <c r="D10" s="60">
        <v>13.7</v>
      </c>
      <c r="E10" s="61">
        <f t="shared" si="1"/>
        <v>7.8740157480315043</v>
      </c>
      <c r="F10" s="66">
        <v>4.133</v>
      </c>
      <c r="G10" s="67">
        <f t="shared" si="2"/>
        <v>9.1941875825627406</v>
      </c>
      <c r="H10" s="14"/>
    </row>
    <row r="11" spans="1:20" s="15" customFormat="1" ht="24.95" customHeight="1" x14ac:dyDescent="0.2">
      <c r="A11" s="58">
        <v>2004</v>
      </c>
      <c r="B11" s="63">
        <v>765.49599999999998</v>
      </c>
      <c r="C11" s="64">
        <f t="shared" si="0"/>
        <v>9.8903244329600959</v>
      </c>
      <c r="D11" s="60">
        <v>16.221</v>
      </c>
      <c r="E11" s="61">
        <f t="shared" si="1"/>
        <v>18.4014598540146</v>
      </c>
      <c r="F11" s="66">
        <v>4.7939999999999996</v>
      </c>
      <c r="G11" s="67">
        <f t="shared" si="2"/>
        <v>15.993225260101607</v>
      </c>
      <c r="H11" s="14"/>
    </row>
    <row r="12" spans="1:20" s="15" customFormat="1" ht="24.95" customHeight="1" x14ac:dyDescent="0.2">
      <c r="A12" s="58">
        <v>2005</v>
      </c>
      <c r="B12" s="63">
        <v>809</v>
      </c>
      <c r="C12" s="64">
        <f t="shared" si="0"/>
        <v>5.6831126485311412</v>
      </c>
      <c r="D12" s="60">
        <v>18.3</v>
      </c>
      <c r="E12" s="61">
        <f t="shared" si="1"/>
        <v>12.816719067874981</v>
      </c>
      <c r="F12" s="66">
        <v>5.3579999999999997</v>
      </c>
      <c r="G12" s="67">
        <f t="shared" si="2"/>
        <v>11.764705882352944</v>
      </c>
      <c r="H12" s="14"/>
    </row>
    <row r="13" spans="1:20" s="15" customFormat="1" ht="24.95" customHeight="1" x14ac:dyDescent="0.2">
      <c r="A13" s="58">
        <v>2006</v>
      </c>
      <c r="B13" s="63">
        <v>842</v>
      </c>
      <c r="C13" s="64">
        <f t="shared" si="0"/>
        <v>4.0791100123609425</v>
      </c>
      <c r="D13" s="60">
        <v>18.8</v>
      </c>
      <c r="E13" s="61">
        <f t="shared" si="1"/>
        <v>2.732240437158473</v>
      </c>
      <c r="F13" s="66">
        <v>5</v>
      </c>
      <c r="G13" s="67">
        <f t="shared" si="2"/>
        <v>-6.681597611048895</v>
      </c>
      <c r="H13" s="14"/>
    </row>
    <row r="14" spans="1:20" s="15" customFormat="1" ht="24.95" customHeight="1" x14ac:dyDescent="0.2">
      <c r="A14" s="58">
        <v>2007</v>
      </c>
      <c r="B14" s="63">
        <v>897.80000000000007</v>
      </c>
      <c r="C14" s="64">
        <f t="shared" si="0"/>
        <v>6.6270783847981019</v>
      </c>
      <c r="D14" s="60">
        <v>21</v>
      </c>
      <c r="E14" s="61">
        <f t="shared" si="1"/>
        <v>11.702127659574458</v>
      </c>
      <c r="F14" s="66">
        <v>5</v>
      </c>
      <c r="G14" s="67">
        <f t="shared" si="2"/>
        <v>0</v>
      </c>
      <c r="H14" s="14"/>
    </row>
    <row r="15" spans="1:20" s="15" customFormat="1" ht="24.95" customHeight="1" x14ac:dyDescent="0.2">
      <c r="A15" s="58">
        <v>2008</v>
      </c>
      <c r="B15" s="63">
        <v>916.59999999999991</v>
      </c>
      <c r="C15" s="64">
        <f t="shared" si="0"/>
        <v>2.0940075740699227</v>
      </c>
      <c r="D15" s="60">
        <v>21.8</v>
      </c>
      <c r="E15" s="61">
        <f t="shared" si="1"/>
        <v>3.8095238095238182</v>
      </c>
      <c r="F15" s="66">
        <v>5.0999999999999996</v>
      </c>
      <c r="G15" s="67">
        <f t="shared" si="2"/>
        <v>2.0000000000000018</v>
      </c>
      <c r="H15" s="14"/>
    </row>
    <row r="16" spans="1:20" s="15" customFormat="1" ht="24.95" customHeight="1" x14ac:dyDescent="0.2">
      <c r="A16" s="58">
        <v>2009</v>
      </c>
      <c r="B16" s="63">
        <v>882.1</v>
      </c>
      <c r="C16" s="64">
        <f t="shared" si="0"/>
        <v>-3.7639101025529031</v>
      </c>
      <c r="D16" s="60">
        <v>21.4</v>
      </c>
      <c r="E16" s="61">
        <f t="shared" si="1"/>
        <v>-1.8348623853211121</v>
      </c>
      <c r="F16" s="66">
        <v>4.8</v>
      </c>
      <c r="G16" s="67">
        <f t="shared" si="2"/>
        <v>-5.8823529411764719</v>
      </c>
      <c r="H16" s="14"/>
    </row>
    <row r="17" spans="1:11" s="15" customFormat="1" ht="24.95" customHeight="1" x14ac:dyDescent="0.2">
      <c r="A17" s="58">
        <v>2010</v>
      </c>
      <c r="B17" s="63">
        <v>949.1</v>
      </c>
      <c r="C17" s="64">
        <f t="shared" si="0"/>
        <v>7.5955107130710742</v>
      </c>
      <c r="D17" s="60">
        <v>23.1</v>
      </c>
      <c r="E17" s="61">
        <f t="shared" si="1"/>
        <v>7.9439252336448662</v>
      </c>
      <c r="F17" s="66">
        <v>5.2</v>
      </c>
      <c r="G17" s="67">
        <f t="shared" si="2"/>
        <v>8.3333333333333481</v>
      </c>
      <c r="H17" s="14"/>
    </row>
    <row r="18" spans="1:11" s="15" customFormat="1" ht="24.95" customHeight="1" x14ac:dyDescent="0.2">
      <c r="A18" s="58">
        <v>2011</v>
      </c>
      <c r="B18" s="63">
        <v>993.5</v>
      </c>
      <c r="C18" s="64">
        <f t="shared" si="0"/>
        <v>4.6781161099989532</v>
      </c>
      <c r="D18" s="60">
        <v>25.1</v>
      </c>
      <c r="E18" s="61">
        <f t="shared" si="1"/>
        <v>8.6580086580086544</v>
      </c>
      <c r="F18" s="66">
        <v>5.4</v>
      </c>
      <c r="G18" s="67">
        <f t="shared" si="2"/>
        <v>3.8461538461538547</v>
      </c>
      <c r="H18" s="14"/>
    </row>
    <row r="19" spans="1:11" s="15" customFormat="1" ht="24.95" customHeight="1" x14ac:dyDescent="0.2">
      <c r="A19" s="58">
        <v>2012</v>
      </c>
      <c r="B19" s="63">
        <v>1039</v>
      </c>
      <c r="C19" s="64">
        <f t="shared" si="0"/>
        <v>4.5797684952189277</v>
      </c>
      <c r="D19" s="60">
        <v>26.7</v>
      </c>
      <c r="E19" s="61">
        <f t="shared" si="1"/>
        <v>6.3745019920318668</v>
      </c>
      <c r="F19" s="66">
        <v>5.7</v>
      </c>
      <c r="G19" s="67">
        <f t="shared" si="2"/>
        <v>5.555555555555558</v>
      </c>
      <c r="H19" s="14"/>
    </row>
    <row r="20" spans="1:11" s="15" customFormat="1" ht="24.95" customHeight="1" x14ac:dyDescent="0.2">
      <c r="A20" s="391">
        <v>2013</v>
      </c>
      <c r="B20" s="63">
        <v>1087.1999999999998</v>
      </c>
      <c r="C20" s="393">
        <f t="shared" si="0"/>
        <v>4.6390760346486815</v>
      </c>
      <c r="D20" s="394">
        <v>27.1</v>
      </c>
      <c r="E20" s="395">
        <f t="shared" si="1"/>
        <v>1.4981273408239737</v>
      </c>
      <c r="F20" s="396">
        <v>5.8</v>
      </c>
      <c r="G20" s="393">
        <f t="shared" si="2"/>
        <v>1.754385964912264</v>
      </c>
      <c r="H20" s="14"/>
    </row>
    <row r="21" spans="1:11" s="15" customFormat="1" ht="24.95" customHeight="1" thickBot="1" x14ac:dyDescent="0.25">
      <c r="A21" s="59">
        <v>2014</v>
      </c>
      <c r="B21" s="420">
        <v>1133.1000000000001</v>
      </c>
      <c r="C21" s="69">
        <f t="shared" si="0"/>
        <v>4.221854304635797</v>
      </c>
      <c r="D21" s="288">
        <v>28.9</v>
      </c>
      <c r="E21" s="62">
        <f t="shared" si="1"/>
        <v>6.6420664206642055</v>
      </c>
      <c r="F21" s="68">
        <v>6.4</v>
      </c>
      <c r="G21" s="69">
        <f t="shared" si="2"/>
        <v>10.344827586206895</v>
      </c>
      <c r="H21" s="14"/>
    </row>
    <row r="22" spans="1:11" s="384" customFormat="1" ht="15" customHeight="1" x14ac:dyDescent="0.2">
      <c r="A22" s="378" t="s">
        <v>175</v>
      </c>
      <c r="B22" s="378"/>
      <c r="C22" s="378"/>
      <c r="D22" s="378"/>
      <c r="E22" s="378"/>
      <c r="F22" s="378"/>
      <c r="G22" s="378"/>
      <c r="H22" s="383"/>
    </row>
    <row r="23" spans="1:11" s="377" customFormat="1" ht="15" customHeight="1" x14ac:dyDescent="0.2">
      <c r="A23" s="378" t="s">
        <v>311</v>
      </c>
      <c r="C23" s="376"/>
      <c r="D23" s="376"/>
      <c r="E23" s="376"/>
      <c r="F23" s="376"/>
      <c r="G23" s="376"/>
      <c r="H23" s="376"/>
      <c r="I23" s="376"/>
      <c r="J23" s="376"/>
      <c r="K23" s="385"/>
    </row>
    <row r="24" spans="1:11" s="377" customFormat="1" ht="15" customHeight="1" x14ac:dyDescent="0.2">
      <c r="A24" s="378" t="s">
        <v>310</v>
      </c>
      <c r="C24" s="376"/>
      <c r="D24" s="376"/>
      <c r="E24" s="376"/>
      <c r="F24" s="376"/>
      <c r="G24" s="376"/>
      <c r="H24" s="376"/>
      <c r="I24" s="376"/>
      <c r="J24" s="376"/>
      <c r="K24" s="385"/>
    </row>
    <row r="36" spans="2:7" ht="24" customHeight="1" x14ac:dyDescent="0.2">
      <c r="B36" s="6"/>
      <c r="C36" s="6"/>
      <c r="D36" s="6"/>
      <c r="E36" s="6"/>
      <c r="F36" s="6"/>
      <c r="G36" s="6"/>
    </row>
    <row r="37" spans="2:7" ht="24" customHeight="1" x14ac:dyDescent="0.2">
      <c r="B37" s="6"/>
      <c r="C37" s="6"/>
      <c r="D37" s="6"/>
      <c r="E37" s="6"/>
      <c r="F37" s="6"/>
      <c r="G37" s="6"/>
    </row>
    <row r="38" spans="2:7" ht="24" customHeight="1" x14ac:dyDescent="0.2">
      <c r="B38" s="6"/>
      <c r="C38" s="6"/>
      <c r="D38" s="7"/>
      <c r="E38" s="7"/>
      <c r="F38" s="6"/>
      <c r="G38" s="6"/>
    </row>
  </sheetData>
  <mergeCells count="6">
    <mergeCell ref="F1:G1"/>
    <mergeCell ref="A4:A6"/>
    <mergeCell ref="B4:G4"/>
    <mergeCell ref="B5:C5"/>
    <mergeCell ref="D5:E5"/>
    <mergeCell ref="F5:G5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FFFF00"/>
  </sheetPr>
  <dimension ref="A1:T26"/>
  <sheetViews>
    <sheetView showGridLines="0" zoomScaleNormal="100" zoomScaleSheetLayoutView="70" workbookViewId="0"/>
  </sheetViews>
  <sheetFormatPr defaultRowHeight="24" customHeight="1" x14ac:dyDescent="0.2"/>
  <cols>
    <col min="1" max="1" width="38.140625" style="139" customWidth="1"/>
    <col min="2" max="7" width="22.7109375" style="139" customWidth="1"/>
    <col min="8" max="8" width="9.140625" style="140"/>
    <col min="9" max="16384" width="9.140625" style="139"/>
  </cols>
  <sheetData>
    <row r="1" spans="1:20" s="114" customFormat="1" ht="45" customHeight="1" x14ac:dyDescent="0.2">
      <c r="A1" s="113" t="s">
        <v>42</v>
      </c>
      <c r="E1" s="115"/>
      <c r="F1" s="482" t="s">
        <v>209</v>
      </c>
      <c r="G1" s="482"/>
      <c r="T1" s="116"/>
    </row>
    <row r="2" spans="1:20" s="118" customFormat="1" ht="24.95" customHeight="1" x14ac:dyDescent="0.25">
      <c r="A2" s="117" t="s">
        <v>40</v>
      </c>
      <c r="B2" s="117"/>
      <c r="C2" s="117"/>
      <c r="D2" s="117"/>
      <c r="E2" s="117"/>
      <c r="F2" s="117"/>
    </row>
    <row r="3" spans="1:20" s="118" customFormat="1" ht="24.95" customHeight="1" thickBot="1" x14ac:dyDescent="0.3">
      <c r="A3" s="348" t="s">
        <v>275</v>
      </c>
      <c r="B3" s="119"/>
      <c r="C3" s="119"/>
      <c r="D3" s="119"/>
      <c r="E3" s="119"/>
      <c r="F3" s="119"/>
      <c r="G3" s="120"/>
    </row>
    <row r="4" spans="1:20" s="122" customFormat="1" ht="24.95" customHeight="1" x14ac:dyDescent="0.2">
      <c r="A4" s="489" t="s">
        <v>0</v>
      </c>
      <c r="B4" s="491" t="s">
        <v>147</v>
      </c>
      <c r="C4" s="491"/>
      <c r="D4" s="491"/>
      <c r="E4" s="491" t="s">
        <v>168</v>
      </c>
      <c r="F4" s="491"/>
      <c r="G4" s="492"/>
      <c r="H4" s="121"/>
    </row>
    <row r="5" spans="1:20" s="122" customFormat="1" ht="50.1" customHeight="1" x14ac:dyDescent="0.2">
      <c r="A5" s="490"/>
      <c r="B5" s="123" t="s">
        <v>169</v>
      </c>
      <c r="C5" s="123" t="s">
        <v>170</v>
      </c>
      <c r="D5" s="123" t="s">
        <v>48</v>
      </c>
      <c r="E5" s="123" t="s">
        <v>171</v>
      </c>
      <c r="F5" s="123" t="s">
        <v>49</v>
      </c>
      <c r="G5" s="124" t="s">
        <v>172</v>
      </c>
      <c r="H5" s="121"/>
    </row>
    <row r="6" spans="1:20" s="122" customFormat="1" ht="24.95" customHeight="1" x14ac:dyDescent="0.2">
      <c r="A6" s="125">
        <v>2000</v>
      </c>
      <c r="B6" s="126">
        <f>'1.2_Cheg Mundo America Brasil'!B7</f>
        <v>673.80000000000007</v>
      </c>
      <c r="C6" s="127">
        <f>'1.2_Cheg Mundo America Brasil'!D7</f>
        <v>15.2</v>
      </c>
      <c r="D6" s="127">
        <f>'1.2_Cheg Mundo America Brasil'!F7</f>
        <v>5.3129999999999997</v>
      </c>
      <c r="E6" s="128">
        <f>C6/B6*100</f>
        <v>2.255862273671712</v>
      </c>
      <c r="F6" s="129">
        <f>D6/C6*100</f>
        <v>34.953947368421048</v>
      </c>
      <c r="G6" s="130">
        <f>D6/B6*100</f>
        <v>0.78851291184327676</v>
      </c>
      <c r="H6" s="121"/>
    </row>
    <row r="7" spans="1:20" s="122" customFormat="1" ht="24.95" customHeight="1" x14ac:dyDescent="0.2">
      <c r="A7" s="125">
        <v>2001</v>
      </c>
      <c r="B7" s="126">
        <f>'1.2_Cheg Mundo America Brasil'!B8</f>
        <v>688.5</v>
      </c>
      <c r="C7" s="127">
        <f>'1.2_Cheg Mundo America Brasil'!D8</f>
        <v>14.6</v>
      </c>
      <c r="D7" s="127">
        <f>'1.2_Cheg Mundo America Brasil'!F8</f>
        <v>4.7729999999999997</v>
      </c>
      <c r="E7" s="128">
        <f t="shared" ref="E7:E20" si="0">C7/B7*100</f>
        <v>2.1205519244734927</v>
      </c>
      <c r="F7" s="129">
        <f t="shared" ref="F7:F20" si="1">D7/C7*100</f>
        <v>32.691780821917803</v>
      </c>
      <c r="G7" s="130">
        <f t="shared" ref="G7:G20" si="2">D7/B7*100</f>
        <v>0.69324618736383437</v>
      </c>
      <c r="H7" s="121"/>
    </row>
    <row r="8" spans="1:20" s="122" customFormat="1" ht="24.95" customHeight="1" x14ac:dyDescent="0.2">
      <c r="A8" s="125">
        <v>2002</v>
      </c>
      <c r="B8" s="126">
        <f>'1.2_Cheg Mundo America Brasil'!B9</f>
        <v>708.9</v>
      </c>
      <c r="C8" s="127">
        <f>'1.2_Cheg Mundo America Brasil'!D9</f>
        <v>12.7</v>
      </c>
      <c r="D8" s="127">
        <f>'1.2_Cheg Mundo America Brasil'!F9</f>
        <v>3.7850000000000001</v>
      </c>
      <c r="E8" s="128">
        <f t="shared" si="0"/>
        <v>1.7915079700945125</v>
      </c>
      <c r="F8" s="129">
        <f t="shared" si="1"/>
        <v>29.803149606299218</v>
      </c>
      <c r="G8" s="130">
        <f t="shared" si="2"/>
        <v>0.53392580053604177</v>
      </c>
      <c r="H8" s="121"/>
    </row>
    <row r="9" spans="1:20" s="122" customFormat="1" ht="24.95" customHeight="1" x14ac:dyDescent="0.2">
      <c r="A9" s="125">
        <v>2003</v>
      </c>
      <c r="B9" s="126">
        <f>'1.2_Cheg Mundo America Brasil'!B10</f>
        <v>696.6</v>
      </c>
      <c r="C9" s="127">
        <f>'1.2_Cheg Mundo America Brasil'!D10</f>
        <v>13.7</v>
      </c>
      <c r="D9" s="127">
        <f>'1.2_Cheg Mundo America Brasil'!F10</f>
        <v>4.133</v>
      </c>
      <c r="E9" s="128">
        <f t="shared" si="0"/>
        <v>1.9666953775480907</v>
      </c>
      <c r="F9" s="129">
        <f t="shared" si="1"/>
        <v>30.167883211678838</v>
      </c>
      <c r="G9" s="130">
        <f t="shared" si="2"/>
        <v>0.59331036462819409</v>
      </c>
      <c r="H9" s="121"/>
    </row>
    <row r="10" spans="1:20" s="122" customFormat="1" ht="24.95" customHeight="1" x14ac:dyDescent="0.2">
      <c r="A10" s="125">
        <v>2004</v>
      </c>
      <c r="B10" s="126">
        <f>'1.2_Cheg Mundo America Brasil'!B11</f>
        <v>765.49599999999998</v>
      </c>
      <c r="C10" s="127">
        <f>'1.2_Cheg Mundo America Brasil'!D11</f>
        <v>16.221</v>
      </c>
      <c r="D10" s="127">
        <f>'1.2_Cheg Mundo America Brasil'!F11</f>
        <v>4.7939999999999996</v>
      </c>
      <c r="E10" s="128">
        <f t="shared" si="0"/>
        <v>2.1190182574435399</v>
      </c>
      <c r="F10" s="129">
        <f t="shared" si="1"/>
        <v>29.554281486961344</v>
      </c>
      <c r="G10" s="130">
        <f t="shared" si="2"/>
        <v>0.62626062056496701</v>
      </c>
      <c r="H10" s="121"/>
    </row>
    <row r="11" spans="1:20" s="122" customFormat="1" ht="24.95" customHeight="1" x14ac:dyDescent="0.2">
      <c r="A11" s="125">
        <v>2005</v>
      </c>
      <c r="B11" s="126">
        <f>'1.2_Cheg Mundo America Brasil'!B12</f>
        <v>809</v>
      </c>
      <c r="C11" s="127">
        <f>'1.2_Cheg Mundo America Brasil'!D12</f>
        <v>18.3</v>
      </c>
      <c r="D11" s="127">
        <f>'1.2_Cheg Mundo America Brasil'!F12</f>
        <v>5.3579999999999997</v>
      </c>
      <c r="E11" s="128">
        <f t="shared" si="0"/>
        <v>2.2620519159456123</v>
      </c>
      <c r="F11" s="129">
        <f t="shared" si="1"/>
        <v>29.278688524590162</v>
      </c>
      <c r="G11" s="130">
        <f t="shared" si="2"/>
        <v>0.66229913473423974</v>
      </c>
      <c r="H11" s="121"/>
    </row>
    <row r="12" spans="1:20" s="122" customFormat="1" ht="24.95" customHeight="1" x14ac:dyDescent="0.2">
      <c r="A12" s="125">
        <v>2006</v>
      </c>
      <c r="B12" s="126">
        <f>'1.2_Cheg Mundo America Brasil'!B13</f>
        <v>842</v>
      </c>
      <c r="C12" s="127">
        <f>'1.2_Cheg Mundo America Brasil'!D13</f>
        <v>18.8</v>
      </c>
      <c r="D12" s="127">
        <f>'1.2_Cheg Mundo America Brasil'!F13</f>
        <v>5</v>
      </c>
      <c r="E12" s="128">
        <f t="shared" si="0"/>
        <v>2.2327790973871733</v>
      </c>
      <c r="F12" s="129">
        <f t="shared" si="1"/>
        <v>26.595744680851062</v>
      </c>
      <c r="G12" s="130">
        <f t="shared" si="2"/>
        <v>0.59382422802850354</v>
      </c>
      <c r="H12" s="121"/>
    </row>
    <row r="13" spans="1:20" s="122" customFormat="1" ht="24.95" customHeight="1" x14ac:dyDescent="0.2">
      <c r="A13" s="125">
        <v>2007</v>
      </c>
      <c r="B13" s="126">
        <f>'1.2_Cheg Mundo America Brasil'!B14</f>
        <v>897.80000000000007</v>
      </c>
      <c r="C13" s="127">
        <f>'1.2_Cheg Mundo America Brasil'!D14</f>
        <v>21</v>
      </c>
      <c r="D13" s="127">
        <f>'1.2_Cheg Mundo America Brasil'!F14</f>
        <v>5</v>
      </c>
      <c r="E13" s="128">
        <f t="shared" si="0"/>
        <v>2.3390510135887723</v>
      </c>
      <c r="F13" s="129">
        <f t="shared" si="1"/>
        <v>23.809523809523807</v>
      </c>
      <c r="G13" s="130">
        <f t="shared" si="2"/>
        <v>0.55691690799732674</v>
      </c>
      <c r="H13" s="121"/>
    </row>
    <row r="14" spans="1:20" s="122" customFormat="1" ht="24.95" customHeight="1" x14ac:dyDescent="0.2">
      <c r="A14" s="125">
        <v>2008</v>
      </c>
      <c r="B14" s="126">
        <f>'1.2_Cheg Mundo America Brasil'!B15</f>
        <v>916.59999999999991</v>
      </c>
      <c r="C14" s="127">
        <f>'1.2_Cheg Mundo America Brasil'!D15</f>
        <v>21.8</v>
      </c>
      <c r="D14" s="127">
        <f>'1.2_Cheg Mundo America Brasil'!F15</f>
        <v>5.0999999999999996</v>
      </c>
      <c r="E14" s="128">
        <f t="shared" si="0"/>
        <v>2.3783547894392321</v>
      </c>
      <c r="F14" s="129">
        <f t="shared" si="1"/>
        <v>23.394495412844034</v>
      </c>
      <c r="G14" s="130">
        <f t="shared" si="2"/>
        <v>0.55640410211651758</v>
      </c>
      <c r="H14" s="121"/>
    </row>
    <row r="15" spans="1:20" s="122" customFormat="1" ht="24.95" customHeight="1" x14ac:dyDescent="0.2">
      <c r="A15" s="125">
        <v>2009</v>
      </c>
      <c r="B15" s="126">
        <f>'1.2_Cheg Mundo America Brasil'!B16</f>
        <v>882.1</v>
      </c>
      <c r="C15" s="127">
        <f>'1.2_Cheg Mundo America Brasil'!D16</f>
        <v>21.4</v>
      </c>
      <c r="D15" s="127">
        <f>'1.2_Cheg Mundo America Brasil'!F16</f>
        <v>4.8</v>
      </c>
      <c r="E15" s="128">
        <f t="shared" si="0"/>
        <v>2.4260287949212107</v>
      </c>
      <c r="F15" s="129">
        <f t="shared" si="1"/>
        <v>22.429906542056074</v>
      </c>
      <c r="G15" s="130">
        <f t="shared" si="2"/>
        <v>0.54415599138419679</v>
      </c>
      <c r="H15" s="121"/>
    </row>
    <row r="16" spans="1:20" s="122" customFormat="1" ht="24.95" customHeight="1" x14ac:dyDescent="0.2">
      <c r="A16" s="125">
        <v>2010</v>
      </c>
      <c r="B16" s="126">
        <f>'1.2_Cheg Mundo America Brasil'!B17</f>
        <v>949.1</v>
      </c>
      <c r="C16" s="127">
        <f>'1.2_Cheg Mundo America Brasil'!D17</f>
        <v>23.1</v>
      </c>
      <c r="D16" s="127">
        <f>'1.2_Cheg Mundo America Brasil'!F17</f>
        <v>5.2</v>
      </c>
      <c r="E16" s="128">
        <f t="shared" si="0"/>
        <v>2.4338847329048572</v>
      </c>
      <c r="F16" s="129">
        <f t="shared" si="1"/>
        <v>22.510822510822511</v>
      </c>
      <c r="G16" s="130">
        <f t="shared" si="2"/>
        <v>0.54788747234221891</v>
      </c>
      <c r="H16" s="121"/>
    </row>
    <row r="17" spans="1:11" s="122" customFormat="1" ht="24.95" customHeight="1" x14ac:dyDescent="0.2">
      <c r="A17" s="125">
        <v>2011</v>
      </c>
      <c r="B17" s="126">
        <f>'1.2_Cheg Mundo America Brasil'!B18</f>
        <v>993.5</v>
      </c>
      <c r="C17" s="127">
        <f>'1.2_Cheg Mundo America Brasil'!D18</f>
        <v>25.1</v>
      </c>
      <c r="D17" s="127">
        <f>'1.2_Cheg Mundo America Brasil'!F18</f>
        <v>5.4</v>
      </c>
      <c r="E17" s="128">
        <f t="shared" si="0"/>
        <v>2.526421741318571</v>
      </c>
      <c r="F17" s="129">
        <f t="shared" si="1"/>
        <v>21.513944223107568</v>
      </c>
      <c r="G17" s="130">
        <f t="shared" si="2"/>
        <v>0.54353296426774034</v>
      </c>
      <c r="H17" s="121"/>
    </row>
    <row r="18" spans="1:11" s="122" customFormat="1" ht="24.95" customHeight="1" x14ac:dyDescent="0.2">
      <c r="A18" s="125">
        <v>2012</v>
      </c>
      <c r="B18" s="126">
        <f>'1.2_Cheg Mundo America Brasil'!B19</f>
        <v>1039</v>
      </c>
      <c r="C18" s="127">
        <f>'1.2_Cheg Mundo America Brasil'!D19</f>
        <v>26.7</v>
      </c>
      <c r="D18" s="127">
        <f>'1.2_Cheg Mundo America Brasil'!F19</f>
        <v>5.7</v>
      </c>
      <c r="E18" s="128">
        <f t="shared" si="0"/>
        <v>2.5697786333012509</v>
      </c>
      <c r="F18" s="129">
        <f t="shared" si="1"/>
        <v>21.348314606741575</v>
      </c>
      <c r="G18" s="130">
        <f t="shared" si="2"/>
        <v>0.54860442733397496</v>
      </c>
      <c r="H18" s="121"/>
    </row>
    <row r="19" spans="1:11" s="122" customFormat="1" ht="24.95" customHeight="1" x14ac:dyDescent="0.2">
      <c r="A19" s="125">
        <v>2013</v>
      </c>
      <c r="B19" s="126">
        <f>'1.2_Cheg Mundo America Brasil'!B20</f>
        <v>1087.1999999999998</v>
      </c>
      <c r="C19" s="127">
        <f>'1.2_Cheg Mundo America Brasil'!D20</f>
        <v>27.1</v>
      </c>
      <c r="D19" s="127">
        <f>'1.2_Cheg Mundo America Brasil'!F20</f>
        <v>5.8</v>
      </c>
      <c r="E19" s="128">
        <f t="shared" si="0"/>
        <v>2.492641648270788</v>
      </c>
      <c r="F19" s="129">
        <f t="shared" si="1"/>
        <v>21.402214022140221</v>
      </c>
      <c r="G19" s="130">
        <f t="shared" si="2"/>
        <v>0.53348050036791761</v>
      </c>
      <c r="H19" s="121"/>
    </row>
    <row r="20" spans="1:11" s="122" customFormat="1" ht="24.95" customHeight="1" thickBot="1" x14ac:dyDescent="0.25">
      <c r="A20" s="131">
        <v>2014</v>
      </c>
      <c r="B20" s="289">
        <f>'1.2_Cheg Mundo America Brasil'!B21</f>
        <v>1133.1000000000001</v>
      </c>
      <c r="C20" s="290">
        <f>'1.2_Cheg Mundo America Brasil'!D21</f>
        <v>28.9</v>
      </c>
      <c r="D20" s="290">
        <f>'1.2_Cheg Mundo America Brasil'!F21</f>
        <v>6.4</v>
      </c>
      <c r="E20" s="132">
        <f t="shared" si="0"/>
        <v>2.5505251081104929</v>
      </c>
      <c r="F20" s="133">
        <f t="shared" si="1"/>
        <v>22.145328719723185</v>
      </c>
      <c r="G20" s="134">
        <f t="shared" si="2"/>
        <v>0.56482216927014384</v>
      </c>
      <c r="H20" s="121"/>
    </row>
    <row r="21" spans="1:11" s="377" customFormat="1" ht="15" customHeight="1" x14ac:dyDescent="0.2">
      <c r="A21" s="376" t="s">
        <v>236</v>
      </c>
      <c r="B21" s="376"/>
      <c r="C21" s="376"/>
      <c r="D21" s="376"/>
      <c r="E21" s="376"/>
      <c r="F21" s="376"/>
      <c r="G21" s="376"/>
      <c r="H21" s="385"/>
    </row>
    <row r="22" spans="1:11" s="377" customFormat="1" ht="15" customHeight="1" x14ac:dyDescent="0.2">
      <c r="A22" s="378" t="s">
        <v>311</v>
      </c>
      <c r="C22" s="376"/>
      <c r="D22" s="376"/>
      <c r="E22" s="376"/>
      <c r="F22" s="376"/>
      <c r="G22" s="376"/>
      <c r="H22" s="376"/>
      <c r="I22" s="376"/>
      <c r="J22" s="376"/>
      <c r="K22" s="385"/>
    </row>
    <row r="23" spans="1:11" s="377" customFormat="1" ht="15" customHeight="1" x14ac:dyDescent="0.2">
      <c r="A23" s="378" t="s">
        <v>310</v>
      </c>
      <c r="C23" s="376"/>
      <c r="D23" s="376"/>
      <c r="E23" s="376"/>
      <c r="F23" s="376"/>
      <c r="G23" s="376"/>
      <c r="H23" s="376"/>
      <c r="I23" s="376"/>
      <c r="J23" s="376"/>
      <c r="K23" s="385"/>
    </row>
    <row r="24" spans="1:11" ht="24" customHeight="1" x14ac:dyDescent="0.2">
      <c r="B24" s="135"/>
      <c r="C24" s="135"/>
      <c r="D24" s="135"/>
      <c r="E24" s="135"/>
      <c r="F24" s="135"/>
      <c r="G24" s="135"/>
    </row>
    <row r="25" spans="1:11" ht="24" customHeight="1" x14ac:dyDescent="0.2">
      <c r="B25" s="135"/>
      <c r="C25" s="135"/>
      <c r="D25" s="135"/>
      <c r="E25" s="135"/>
      <c r="F25" s="135"/>
      <c r="G25" s="135"/>
    </row>
    <row r="26" spans="1:11" ht="24" customHeight="1" x14ac:dyDescent="0.2">
      <c r="B26" s="135"/>
      <c r="C26" s="135"/>
      <c r="D26" s="138"/>
      <c r="E26" s="138"/>
      <c r="F26" s="135"/>
      <c r="G26" s="135"/>
    </row>
  </sheetData>
  <mergeCells count="4">
    <mergeCell ref="A4:A5"/>
    <mergeCell ref="B4:D4"/>
    <mergeCell ref="E4:G4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FF00"/>
  </sheetPr>
  <dimension ref="A1:U52"/>
  <sheetViews>
    <sheetView showGridLines="0" zoomScaleNormal="100" zoomScaleSheetLayoutView="85" workbookViewId="0"/>
  </sheetViews>
  <sheetFormatPr defaultRowHeight="24" customHeight="1" x14ac:dyDescent="0.2"/>
  <cols>
    <col min="1" max="1" width="50.7109375" style="5" customWidth="1"/>
    <col min="2" max="7" width="20.7109375" style="5" customWidth="1"/>
    <col min="8" max="8" width="9.140625" style="4"/>
    <col min="9" max="16384" width="9.140625" style="5"/>
  </cols>
  <sheetData>
    <row r="1" spans="1:21" s="114" customFormat="1" ht="45" customHeight="1" x14ac:dyDescent="0.2">
      <c r="A1" s="113" t="s">
        <v>42</v>
      </c>
      <c r="E1" s="115"/>
      <c r="F1" s="482" t="s">
        <v>209</v>
      </c>
      <c r="G1" s="482"/>
      <c r="H1" s="115"/>
      <c r="U1" s="116"/>
    </row>
    <row r="2" spans="1:21" s="118" customFormat="1" ht="24.95" customHeight="1" x14ac:dyDescent="0.25">
      <c r="A2" s="117" t="s">
        <v>40</v>
      </c>
      <c r="B2" s="117"/>
      <c r="C2" s="117"/>
      <c r="D2" s="117"/>
      <c r="E2" s="117"/>
      <c r="F2" s="117"/>
      <c r="G2" s="117"/>
    </row>
    <row r="3" spans="1:21" s="118" customFormat="1" ht="24.95" customHeight="1" thickBot="1" x14ac:dyDescent="0.3">
      <c r="A3" s="348" t="s">
        <v>273</v>
      </c>
      <c r="B3" s="119"/>
      <c r="C3" s="119"/>
      <c r="D3" s="119"/>
      <c r="E3" s="119"/>
      <c r="F3" s="282"/>
      <c r="G3" s="340"/>
      <c r="H3" s="120"/>
    </row>
    <row r="4" spans="1:21" s="15" customFormat="1" ht="24.95" customHeight="1" x14ac:dyDescent="0.2">
      <c r="A4" s="478" t="s">
        <v>56</v>
      </c>
      <c r="B4" s="486" t="s">
        <v>147</v>
      </c>
      <c r="C4" s="493"/>
      <c r="D4" s="493"/>
      <c r="E4" s="493"/>
      <c r="F4" s="493"/>
      <c r="G4" s="493"/>
      <c r="H4" s="14"/>
    </row>
    <row r="5" spans="1:21" s="15" customFormat="1" ht="24.95" customHeight="1" x14ac:dyDescent="0.2">
      <c r="A5" s="479"/>
      <c r="B5" s="369">
        <v>2009</v>
      </c>
      <c r="C5" s="370">
        <v>2010</v>
      </c>
      <c r="D5" s="389">
        <v>2011</v>
      </c>
      <c r="E5" s="390">
        <v>2012</v>
      </c>
      <c r="F5" s="389">
        <v>2013</v>
      </c>
      <c r="G5" s="390">
        <v>2014</v>
      </c>
      <c r="H5" s="14"/>
    </row>
    <row r="6" spans="1:21" s="15" customFormat="1" ht="24.95" customHeight="1" x14ac:dyDescent="0.2">
      <c r="A6" s="352" t="str">
        <f>'1.1_Chegadas Região '!A6</f>
        <v>Mundo</v>
      </c>
      <c r="B6" s="352">
        <f>'1.1_Chegadas Região '!B6</f>
        <v>882.1</v>
      </c>
      <c r="C6" s="352">
        <f>'1.1_Chegadas Região '!C6</f>
        <v>949.1</v>
      </c>
      <c r="D6" s="352">
        <f>'1.1_Chegadas Região '!D6</f>
        <v>993.5</v>
      </c>
      <c r="E6" s="352">
        <f>'1.1_Chegadas Região '!E6</f>
        <v>1039</v>
      </c>
      <c r="F6" s="352">
        <f>'1.1_Chegadas Região '!F6</f>
        <v>1087.1999999999998</v>
      </c>
      <c r="G6" s="352">
        <f>'1.1_Chegadas Região '!G6</f>
        <v>1133.1000000000001</v>
      </c>
      <c r="H6" s="14"/>
    </row>
    <row r="7" spans="1:21" s="15" customFormat="1" ht="24.95" customHeight="1" x14ac:dyDescent="0.2">
      <c r="A7" s="555" t="s">
        <v>7</v>
      </c>
      <c r="B7" s="63">
        <v>76.8</v>
      </c>
      <c r="C7" s="291">
        <v>77.599999999999994</v>
      </c>
      <c r="D7" s="63">
        <v>81.599999999999994</v>
      </c>
      <c r="E7" s="291">
        <v>82</v>
      </c>
      <c r="F7" s="291">
        <v>83.6</v>
      </c>
      <c r="G7" s="63">
        <v>83.8</v>
      </c>
      <c r="H7" s="374"/>
    </row>
    <row r="8" spans="1:21" s="15" customFormat="1" ht="24.95" customHeight="1" x14ac:dyDescent="0.2">
      <c r="A8" s="555" t="s">
        <v>28</v>
      </c>
      <c r="B8" s="63">
        <v>55</v>
      </c>
      <c r="C8" s="291">
        <v>59.8</v>
      </c>
      <c r="D8" s="63">
        <v>62.7</v>
      </c>
      <c r="E8" s="291">
        <v>66.7</v>
      </c>
      <c r="F8" s="291">
        <v>70</v>
      </c>
      <c r="G8" s="63">
        <v>74.8</v>
      </c>
      <c r="H8" s="14"/>
    </row>
    <row r="9" spans="1:21" s="15" customFormat="1" ht="24.95" customHeight="1" x14ac:dyDescent="0.2">
      <c r="A9" s="555" t="s">
        <v>8</v>
      </c>
      <c r="B9" s="63">
        <v>52.2</v>
      </c>
      <c r="C9" s="291">
        <v>52.7</v>
      </c>
      <c r="D9" s="63">
        <v>56.2</v>
      </c>
      <c r="E9" s="291">
        <v>57.5</v>
      </c>
      <c r="F9" s="291">
        <v>60.7</v>
      </c>
      <c r="G9" s="63">
        <v>65</v>
      </c>
      <c r="H9" s="14"/>
    </row>
    <row r="10" spans="1:21" s="15" customFormat="1" ht="24.95" customHeight="1" x14ac:dyDescent="0.2">
      <c r="A10" s="555" t="s">
        <v>9</v>
      </c>
      <c r="B10" s="63">
        <v>50.9</v>
      </c>
      <c r="C10" s="291">
        <v>55.7</v>
      </c>
      <c r="D10" s="63">
        <v>57.6</v>
      </c>
      <c r="E10" s="291">
        <v>57.7</v>
      </c>
      <c r="F10" s="291">
        <v>55.7</v>
      </c>
      <c r="G10" s="63">
        <v>55.6</v>
      </c>
      <c r="H10" s="14"/>
    </row>
    <row r="11" spans="1:21" s="15" customFormat="1" ht="24.95" customHeight="1" x14ac:dyDescent="0.2">
      <c r="A11" s="555" t="s">
        <v>10</v>
      </c>
      <c r="B11" s="63">
        <v>43.2</v>
      </c>
      <c r="C11" s="291">
        <v>43.6</v>
      </c>
      <c r="D11" s="63">
        <v>46.1</v>
      </c>
      <c r="E11" s="291">
        <v>46.4</v>
      </c>
      <c r="F11" s="291">
        <v>47.7</v>
      </c>
      <c r="G11" s="63">
        <v>48.6</v>
      </c>
      <c r="H11" s="14"/>
    </row>
    <row r="12" spans="1:21" s="15" customFormat="1" ht="24.95" customHeight="1" x14ac:dyDescent="0.2">
      <c r="A12" s="555" t="s">
        <v>312</v>
      </c>
      <c r="B12" s="63">
        <v>25.5</v>
      </c>
      <c r="C12" s="291">
        <v>31.4</v>
      </c>
      <c r="D12" s="63">
        <v>34.700000000000003</v>
      </c>
      <c r="E12" s="291">
        <v>35.700000000000003</v>
      </c>
      <c r="F12" s="291">
        <v>37.799999999999997</v>
      </c>
      <c r="G12" s="63">
        <v>39.799999999999997</v>
      </c>
      <c r="H12" s="14"/>
    </row>
    <row r="13" spans="1:21" s="15" customFormat="1" ht="24.95" customHeight="1" x14ac:dyDescent="0.2">
      <c r="A13" s="555" t="s">
        <v>12</v>
      </c>
      <c r="B13" s="63">
        <v>24.2</v>
      </c>
      <c r="C13" s="291">
        <v>26.9</v>
      </c>
      <c r="D13" s="63">
        <v>28.4</v>
      </c>
      <c r="E13" s="291">
        <v>30.4</v>
      </c>
      <c r="F13" s="291">
        <v>31.5</v>
      </c>
      <c r="G13" s="63">
        <v>33</v>
      </c>
      <c r="H13" s="14"/>
    </row>
    <row r="14" spans="1:21" s="15" customFormat="1" ht="24.95" customHeight="1" x14ac:dyDescent="0.2">
      <c r="A14" s="555" t="s">
        <v>313</v>
      </c>
      <c r="B14" s="63">
        <v>28.2</v>
      </c>
      <c r="C14" s="291">
        <v>28.3</v>
      </c>
      <c r="D14" s="63">
        <v>29.3</v>
      </c>
      <c r="E14" s="291">
        <v>29.3</v>
      </c>
      <c r="F14" s="291">
        <v>31.1</v>
      </c>
      <c r="G14" s="63">
        <v>32.6</v>
      </c>
      <c r="H14" s="14"/>
    </row>
    <row r="15" spans="1:21" s="15" customFormat="1" ht="24.95" customHeight="1" x14ac:dyDescent="0.2">
      <c r="A15" s="555" t="s">
        <v>146</v>
      </c>
      <c r="B15" s="63">
        <v>19.399999999999999</v>
      </c>
      <c r="C15" s="291">
        <v>20.3</v>
      </c>
      <c r="D15" s="63">
        <v>22.7</v>
      </c>
      <c r="E15" s="291">
        <v>25.7</v>
      </c>
      <c r="F15" s="291">
        <v>28.4</v>
      </c>
      <c r="G15" s="63">
        <v>29.8</v>
      </c>
      <c r="H15" s="14"/>
    </row>
    <row r="16" spans="1:21" s="15" customFormat="1" ht="24.95" customHeight="1" x14ac:dyDescent="0.2">
      <c r="A16" s="555" t="s">
        <v>11</v>
      </c>
      <c r="B16" s="63">
        <v>21.5</v>
      </c>
      <c r="C16" s="291">
        <v>23.3</v>
      </c>
      <c r="D16" s="63">
        <v>23.4</v>
      </c>
      <c r="E16" s="291">
        <v>23.4</v>
      </c>
      <c r="F16" s="291">
        <v>24.2</v>
      </c>
      <c r="G16" s="63">
        <v>29.3</v>
      </c>
      <c r="H16" s="14"/>
    </row>
    <row r="17" spans="1:10" s="15" customFormat="1" ht="24.95" customHeight="1" x14ac:dyDescent="0.2">
      <c r="A17" s="555" t="s">
        <v>316</v>
      </c>
      <c r="B17" s="63">
        <v>16.899999999999999</v>
      </c>
      <c r="C17" s="291">
        <v>20.100000000000001</v>
      </c>
      <c r="D17" s="63">
        <v>22.3</v>
      </c>
      <c r="E17" s="291">
        <v>23.8</v>
      </c>
      <c r="F17" s="291">
        <v>25.7</v>
      </c>
      <c r="G17" s="63">
        <v>27.8</v>
      </c>
      <c r="H17" s="14"/>
    </row>
    <row r="18" spans="1:10" s="15" customFormat="1" ht="24.95" customHeight="1" x14ac:dyDescent="0.2">
      <c r="A18" s="555" t="s">
        <v>315</v>
      </c>
      <c r="B18" s="63">
        <v>23.6</v>
      </c>
      <c r="C18" s="291">
        <v>24.6</v>
      </c>
      <c r="D18" s="63">
        <v>24.7</v>
      </c>
      <c r="E18" s="291">
        <v>25</v>
      </c>
      <c r="F18" s="291">
        <v>25.7</v>
      </c>
      <c r="G18" s="63">
        <v>27.4</v>
      </c>
      <c r="H18" s="14"/>
    </row>
    <row r="19" spans="1:10" s="15" customFormat="1" ht="24.95" customHeight="1" x14ac:dyDescent="0.2">
      <c r="A19" s="555" t="s">
        <v>13</v>
      </c>
      <c r="B19" s="63">
        <v>21.4</v>
      </c>
      <c r="C19" s="291">
        <v>22</v>
      </c>
      <c r="D19" s="63">
        <v>23</v>
      </c>
      <c r="E19" s="291">
        <v>24.2</v>
      </c>
      <c r="F19" s="291">
        <v>24.8</v>
      </c>
      <c r="G19" s="63">
        <v>25.3</v>
      </c>
      <c r="H19" s="14"/>
    </row>
    <row r="20" spans="1:10" s="15" customFormat="1" ht="24.95" customHeight="1" x14ac:dyDescent="0.2">
      <c r="A20" s="555" t="s">
        <v>314</v>
      </c>
      <c r="B20" s="63">
        <v>14.1</v>
      </c>
      <c r="C20" s="291">
        <v>15.9</v>
      </c>
      <c r="D20" s="63">
        <v>19.2</v>
      </c>
      <c r="E20" s="291">
        <v>22.4</v>
      </c>
      <c r="F20" s="291">
        <v>26.5</v>
      </c>
      <c r="G20" s="63">
        <v>24.8</v>
      </c>
      <c r="H20" s="14"/>
    </row>
    <row r="21" spans="1:10" s="15" customFormat="1" ht="24.95" customHeight="1" x14ac:dyDescent="0.2">
      <c r="A21" s="555" t="s">
        <v>128</v>
      </c>
      <c r="B21" s="63">
        <v>14.9</v>
      </c>
      <c r="C21" s="291">
        <v>15</v>
      </c>
      <c r="D21" s="63">
        <v>16.399999999999999</v>
      </c>
      <c r="E21" s="291">
        <v>15.5</v>
      </c>
      <c r="F21" s="291">
        <v>17.899999999999999</v>
      </c>
      <c r="G21" s="63">
        <v>22</v>
      </c>
      <c r="H21" s="14"/>
    </row>
    <row r="22" spans="1:10" s="15" customFormat="1" ht="24.95" customHeight="1" x14ac:dyDescent="0.2">
      <c r="A22" s="555" t="s">
        <v>318</v>
      </c>
      <c r="B22" s="63">
        <v>10.9</v>
      </c>
      <c r="C22" s="291">
        <v>10.9</v>
      </c>
      <c r="D22" s="63">
        <v>17.5</v>
      </c>
      <c r="E22" s="291">
        <v>16.3</v>
      </c>
      <c r="F22" s="291">
        <v>15.8</v>
      </c>
      <c r="G22" s="63">
        <v>18.3</v>
      </c>
      <c r="H22" s="14"/>
    </row>
    <row r="23" spans="1:10" s="15" customFormat="1" ht="24.95" customHeight="1" x14ac:dyDescent="0.2">
      <c r="A23" s="555" t="s">
        <v>110</v>
      </c>
      <c r="B23" s="63">
        <v>15.7</v>
      </c>
      <c r="C23" s="291">
        <v>16.2</v>
      </c>
      <c r="D23" s="63">
        <v>16</v>
      </c>
      <c r="E23" s="291">
        <v>16.3</v>
      </c>
      <c r="F23" s="291">
        <v>16.100000000000001</v>
      </c>
      <c r="G23" s="63">
        <v>16.5</v>
      </c>
      <c r="H23" s="14"/>
    </row>
    <row r="24" spans="1:10" s="15" customFormat="1" ht="24.95" customHeight="1" x14ac:dyDescent="0.2">
      <c r="A24" s="555" t="s">
        <v>134</v>
      </c>
      <c r="B24" s="63">
        <v>11.9</v>
      </c>
      <c r="C24" s="291">
        <v>12.5</v>
      </c>
      <c r="D24" s="63">
        <v>13.4</v>
      </c>
      <c r="E24" s="291">
        <v>14.8</v>
      </c>
      <c r="F24" s="291">
        <v>15.8</v>
      </c>
      <c r="G24" s="63">
        <v>16</v>
      </c>
      <c r="H24" s="14"/>
    </row>
    <row r="25" spans="1:10" s="15" customFormat="1" ht="24.95" customHeight="1" x14ac:dyDescent="0.2">
      <c r="A25" s="555" t="s">
        <v>317</v>
      </c>
      <c r="B25" s="63">
        <v>10.4</v>
      </c>
      <c r="C25" s="291">
        <v>11.9</v>
      </c>
      <c r="D25" s="63">
        <v>12.9</v>
      </c>
      <c r="E25" s="291">
        <v>13.6</v>
      </c>
      <c r="F25" s="291">
        <v>14.3</v>
      </c>
      <c r="G25" s="63">
        <v>14.6</v>
      </c>
      <c r="H25" s="14"/>
    </row>
    <row r="26" spans="1:10" s="15" customFormat="1" ht="24.95" customHeight="1" x14ac:dyDescent="0.2">
      <c r="A26" s="555" t="s">
        <v>319</v>
      </c>
      <c r="B26" s="63">
        <v>7.8</v>
      </c>
      <c r="C26" s="291">
        <v>8.8000000000000007</v>
      </c>
      <c r="D26" s="63">
        <v>9.8000000000000007</v>
      </c>
      <c r="E26" s="291">
        <v>11.1</v>
      </c>
      <c r="F26" s="291">
        <v>12.2</v>
      </c>
      <c r="G26" s="63">
        <v>14.2</v>
      </c>
      <c r="H26" s="14"/>
    </row>
    <row r="27" spans="1:10" s="15" customFormat="1" ht="24.95" customHeight="1" x14ac:dyDescent="0.2">
      <c r="A27" s="556" t="s">
        <v>320</v>
      </c>
      <c r="B27" s="63"/>
      <c r="C27" s="291"/>
      <c r="D27" s="63"/>
      <c r="E27" s="291"/>
      <c r="F27" s="291"/>
      <c r="G27" s="63"/>
      <c r="H27" s="14"/>
    </row>
    <row r="28" spans="1:10" s="15" customFormat="1" ht="24.95" customHeight="1" x14ac:dyDescent="0.2">
      <c r="A28" s="555" t="s">
        <v>6</v>
      </c>
      <c r="B28" s="63">
        <v>4.8</v>
      </c>
      <c r="C28" s="291">
        <v>5.2</v>
      </c>
      <c r="D28" s="63">
        <v>5.4</v>
      </c>
      <c r="E28" s="291">
        <v>5.7</v>
      </c>
      <c r="F28" s="291">
        <v>5.8</v>
      </c>
      <c r="G28" s="63">
        <v>6.4</v>
      </c>
      <c r="H28" s="14"/>
      <c r="I28" s="373"/>
    </row>
    <row r="29" spans="1:10" s="15" customFormat="1" ht="24.95" customHeight="1" thickBot="1" x14ac:dyDescent="0.25">
      <c r="A29" s="557" t="s">
        <v>5</v>
      </c>
      <c r="B29" s="292">
        <f>B6-SUM(B7:B26,B28)</f>
        <v>332.80000000000018</v>
      </c>
      <c r="C29" s="293">
        <f t="shared" ref="C29:G29" si="0">C6-SUM(C7:C26,C28)</f>
        <v>366.4</v>
      </c>
      <c r="D29" s="292">
        <f t="shared" si="0"/>
        <v>370.20000000000005</v>
      </c>
      <c r="E29" s="293">
        <f t="shared" si="0"/>
        <v>395.50000000000011</v>
      </c>
      <c r="F29" s="293">
        <f t="shared" si="0"/>
        <v>415.9</v>
      </c>
      <c r="G29" s="292">
        <f t="shared" si="0"/>
        <v>427.50000000000023</v>
      </c>
      <c r="H29" s="14"/>
    </row>
    <row r="30" spans="1:10" s="137" customFormat="1" ht="15" customHeight="1" x14ac:dyDescent="0.2">
      <c r="A30" s="283" t="s">
        <v>175</v>
      </c>
      <c r="B30" s="135"/>
      <c r="C30" s="135"/>
      <c r="D30" s="135"/>
      <c r="E30" s="135"/>
      <c r="F30" s="281"/>
      <c r="G30" s="339"/>
      <c r="H30" s="135"/>
      <c r="I30" s="135"/>
      <c r="J30" s="136"/>
    </row>
    <row r="31" spans="1:10" s="377" customFormat="1" ht="15" customHeight="1" x14ac:dyDescent="0.2">
      <c r="A31" s="378" t="s">
        <v>321</v>
      </c>
      <c r="B31" s="376"/>
      <c r="C31" s="376"/>
      <c r="D31" s="376"/>
      <c r="E31" s="376"/>
      <c r="F31" s="376"/>
      <c r="G31" s="376"/>
      <c r="H31" s="376"/>
      <c r="I31" s="376"/>
      <c r="J31" s="385"/>
    </row>
    <row r="32" spans="1:10" s="377" customFormat="1" ht="15" customHeight="1" x14ac:dyDescent="0.2">
      <c r="A32" s="378" t="s">
        <v>310</v>
      </c>
      <c r="B32" s="376"/>
      <c r="C32" s="376"/>
      <c r="D32" s="376"/>
      <c r="E32" s="376"/>
      <c r="F32" s="376"/>
      <c r="G32" s="376"/>
      <c r="H32" s="376"/>
      <c r="I32" s="376"/>
      <c r="J32" s="385"/>
    </row>
    <row r="33" spans="2:10" s="377" customFormat="1" ht="15" customHeight="1" x14ac:dyDescent="0.2">
      <c r="B33" s="376"/>
      <c r="C33" s="376"/>
      <c r="D33" s="376"/>
      <c r="E33" s="376"/>
      <c r="F33" s="376"/>
      <c r="G33" s="376"/>
      <c r="H33" s="376"/>
      <c r="I33" s="376"/>
      <c r="J33" s="385"/>
    </row>
    <row r="50" spans="2:7" ht="24" customHeight="1" x14ac:dyDescent="0.2">
      <c r="B50" s="72"/>
      <c r="C50" s="73"/>
      <c r="D50" s="72"/>
      <c r="E50" s="72"/>
      <c r="F50" s="72"/>
      <c r="G50" s="72"/>
    </row>
    <row r="51" spans="2:7" ht="24" customHeight="1" x14ac:dyDescent="0.2">
      <c r="B51" s="74"/>
      <c r="C51" s="74"/>
      <c r="D51" s="74"/>
      <c r="E51" s="74"/>
      <c r="F51" s="74"/>
      <c r="G51" s="74"/>
    </row>
    <row r="52" spans="2:7" ht="24" customHeight="1" x14ac:dyDescent="0.2">
      <c r="B52" s="6"/>
      <c r="C52" s="6"/>
      <c r="D52" s="6"/>
      <c r="E52" s="6"/>
      <c r="F52" s="6"/>
      <c r="G52" s="6"/>
    </row>
  </sheetData>
  <sortState ref="A7:F22">
    <sortCondition descending="1" ref="F7:F22"/>
  </sortState>
  <mergeCells count="3">
    <mergeCell ref="A4:A5"/>
    <mergeCell ref="B4:G4"/>
    <mergeCell ref="F1:G1"/>
  </mergeCells>
  <phoneticPr fontId="0" type="noConversion"/>
  <hyperlinks>
    <hyperlink ref="F1" location="Sumário!A1" display="Sumário"/>
    <hyperlink ref="F1:G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S7"/>
  <sheetViews>
    <sheetView showGridLines="0" zoomScaleNormal="100" zoomScaleSheetLayoutView="55" workbookViewId="0"/>
  </sheetViews>
  <sheetFormatPr defaultRowHeight="40.5" customHeight="1" x14ac:dyDescent="0.2"/>
  <cols>
    <col min="1" max="18" width="9.28515625" style="145" customWidth="1"/>
    <col min="19" max="19" width="9.28515625" style="144" customWidth="1"/>
    <col min="20" max="16384" width="9.140625" style="145"/>
  </cols>
  <sheetData>
    <row r="1" spans="1:19" ht="40.5" customHeight="1" x14ac:dyDescent="0.2">
      <c r="Q1" s="477" t="s">
        <v>209</v>
      </c>
      <c r="R1" s="477"/>
    </row>
    <row r="7" spans="1:19" ht="40.5" customHeight="1" x14ac:dyDescent="0.6">
      <c r="A7" s="476" t="s">
        <v>345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1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T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FFFF00"/>
  </sheetPr>
  <dimension ref="A1:S28"/>
  <sheetViews>
    <sheetView showGridLines="0" zoomScale="115" zoomScaleNormal="115" workbookViewId="0"/>
  </sheetViews>
  <sheetFormatPr defaultRowHeight="24" customHeight="1" x14ac:dyDescent="0.2"/>
  <cols>
    <col min="1" max="1" width="50.7109375" style="5" customWidth="1"/>
    <col min="2" max="6" width="20.7109375" style="5" customWidth="1"/>
    <col min="7" max="7" width="9.140625" style="4"/>
    <col min="8" max="8" width="23" style="5" customWidth="1"/>
    <col min="9" max="14" width="14" style="5" customWidth="1"/>
    <col min="15" max="254" width="9.140625" style="5"/>
    <col min="255" max="255" width="11.7109375" style="5" customWidth="1"/>
    <col min="256" max="16384" width="9.140625" style="5"/>
  </cols>
  <sheetData>
    <row r="1" spans="1:19" s="114" customFormat="1" ht="45" customHeight="1" x14ac:dyDescent="0.2">
      <c r="A1" s="113" t="s">
        <v>42</v>
      </c>
      <c r="D1" s="115"/>
      <c r="E1" s="482" t="s">
        <v>209</v>
      </c>
      <c r="F1" s="482"/>
      <c r="S1" s="116"/>
    </row>
    <row r="2" spans="1:19" s="118" customFormat="1" ht="24.95" customHeight="1" x14ac:dyDescent="0.25">
      <c r="A2" s="117" t="s">
        <v>41</v>
      </c>
      <c r="B2" s="117"/>
      <c r="C2" s="117"/>
      <c r="D2" s="117"/>
      <c r="E2" s="117"/>
    </row>
    <row r="3" spans="1:19" s="118" customFormat="1" ht="24.95" customHeight="1" thickBot="1" x14ac:dyDescent="0.3">
      <c r="A3" s="348" t="s">
        <v>346</v>
      </c>
      <c r="B3" s="119"/>
      <c r="C3" s="119"/>
      <c r="D3" s="119"/>
      <c r="E3" s="282"/>
      <c r="F3" s="117"/>
    </row>
    <row r="4" spans="1:19" s="15" customFormat="1" ht="24.95" customHeight="1" x14ac:dyDescent="0.2">
      <c r="A4" s="494" t="s">
        <v>54</v>
      </c>
      <c r="B4" s="496" t="s">
        <v>148</v>
      </c>
      <c r="C4" s="497"/>
      <c r="D4" s="497"/>
      <c r="E4" s="497"/>
      <c r="F4" s="497"/>
      <c r="G4" s="14"/>
      <c r="J4" s="416"/>
    </row>
    <row r="5" spans="1:19" s="15" customFormat="1" ht="24.95" customHeight="1" x14ac:dyDescent="0.2">
      <c r="A5" s="495"/>
      <c r="B5" s="42">
        <v>2010</v>
      </c>
      <c r="C5" s="43">
        <v>2011</v>
      </c>
      <c r="D5" s="42">
        <v>2012</v>
      </c>
      <c r="E5" s="43">
        <v>2013</v>
      </c>
      <c r="F5" s="43">
        <v>2014</v>
      </c>
      <c r="G5" s="14"/>
      <c r="J5" s="416"/>
    </row>
    <row r="6" spans="1:19" s="109" customFormat="1" ht="24.95" customHeight="1" x14ac:dyDescent="0.2">
      <c r="A6" s="44" t="s">
        <v>30</v>
      </c>
      <c r="B6" s="421">
        <v>966.1</v>
      </c>
      <c r="C6" s="421">
        <v>1082</v>
      </c>
      <c r="D6" s="421">
        <v>1116.6999999999998</v>
      </c>
      <c r="E6" s="421">
        <v>1197.5</v>
      </c>
      <c r="F6" s="421">
        <v>1248.4000000000001</v>
      </c>
      <c r="G6" s="108"/>
      <c r="J6" s="417"/>
    </row>
    <row r="7" spans="1:19" s="111" customFormat="1" ht="24.95" customHeight="1" x14ac:dyDescent="0.2">
      <c r="A7" s="47" t="s">
        <v>210</v>
      </c>
      <c r="B7" s="46">
        <f t="shared" ref="B7:E7" si="0">SUM(B8:B11)</f>
        <v>411.68899999999996</v>
      </c>
      <c r="C7" s="46">
        <f t="shared" si="0"/>
        <v>464.73399999999998</v>
      </c>
      <c r="D7" s="46">
        <f t="shared" si="0"/>
        <v>455.202</v>
      </c>
      <c r="E7" s="46">
        <f t="shared" si="0"/>
        <v>492.02100000000002</v>
      </c>
      <c r="F7" s="46">
        <f>SUM(F8:F11)</f>
        <v>511.59199999999998</v>
      </c>
      <c r="G7" s="110"/>
      <c r="H7" s="109"/>
      <c r="N7" s="413"/>
    </row>
    <row r="8" spans="1:19" ht="24.95" customHeight="1" x14ac:dyDescent="0.2">
      <c r="A8" s="52" t="s">
        <v>31</v>
      </c>
      <c r="B8" s="49">
        <v>59.360999999999997</v>
      </c>
      <c r="C8" s="285">
        <v>66.322999999999993</v>
      </c>
      <c r="D8" s="418">
        <v>67.837000000000003</v>
      </c>
      <c r="E8" s="285">
        <v>74.789000000000001</v>
      </c>
      <c r="F8" s="285">
        <v>81.403000000000006</v>
      </c>
      <c r="H8" s="109"/>
      <c r="I8" s="111"/>
      <c r="J8" s="414"/>
      <c r="L8" s="111"/>
      <c r="N8" s="413"/>
    </row>
    <row r="9" spans="1:19" ht="24.95" customHeight="1" x14ac:dyDescent="0.2">
      <c r="A9" s="52" t="s">
        <v>32</v>
      </c>
      <c r="B9" s="49">
        <v>142.31800000000001</v>
      </c>
      <c r="C9" s="285">
        <v>162.88499999999999</v>
      </c>
      <c r="D9" s="49">
        <v>156.37100000000001</v>
      </c>
      <c r="E9" s="285">
        <v>167.00200000000001</v>
      </c>
      <c r="F9" s="285">
        <v>173.13800000000001</v>
      </c>
      <c r="H9" s="109"/>
      <c r="I9" s="111"/>
      <c r="J9" s="414"/>
      <c r="L9" s="111"/>
      <c r="N9" s="413"/>
    </row>
    <row r="10" spans="1:19" ht="24.95" customHeight="1" x14ac:dyDescent="0.2">
      <c r="A10" s="52" t="s">
        <v>33</v>
      </c>
      <c r="B10" s="49">
        <v>48.332000000000001</v>
      </c>
      <c r="C10" s="285">
        <v>56.024000000000001</v>
      </c>
      <c r="D10" s="49">
        <v>57.209000000000003</v>
      </c>
      <c r="E10" s="285">
        <v>60.771000000000001</v>
      </c>
      <c r="F10" s="285">
        <v>57.787999999999997</v>
      </c>
      <c r="H10" s="109"/>
      <c r="I10" s="111"/>
      <c r="J10" s="414"/>
      <c r="L10" s="111"/>
      <c r="N10" s="413"/>
    </row>
    <row r="11" spans="1:19" ht="24.95" customHeight="1" x14ac:dyDescent="0.2">
      <c r="A11" s="53" t="s">
        <v>163</v>
      </c>
      <c r="B11" s="49">
        <v>161.678</v>
      </c>
      <c r="C11" s="285">
        <v>179.50200000000001</v>
      </c>
      <c r="D11" s="49">
        <v>173.785</v>
      </c>
      <c r="E11" s="285">
        <v>189.459</v>
      </c>
      <c r="F11" s="285">
        <v>199.26300000000001</v>
      </c>
      <c r="H11" s="109"/>
      <c r="I11" s="111"/>
      <c r="J11" s="414"/>
      <c r="L11" s="111"/>
      <c r="N11" s="413"/>
    </row>
    <row r="12" spans="1:19" s="8" customFormat="1" ht="24.95" customHeight="1" x14ac:dyDescent="0.2">
      <c r="A12" s="47" t="s">
        <v>211</v>
      </c>
      <c r="B12" s="46">
        <f t="shared" ref="B12:E12" si="1">SUM(B13:B16)</f>
        <v>255.79999999999998</v>
      </c>
      <c r="C12" s="46">
        <f t="shared" si="1"/>
        <v>301.51</v>
      </c>
      <c r="D12" s="46">
        <f t="shared" si="1"/>
        <v>329.33800000000002</v>
      </c>
      <c r="E12" s="46">
        <f t="shared" si="1"/>
        <v>360.29</v>
      </c>
      <c r="F12" s="46">
        <f>SUM(F13:F16)</f>
        <v>376.96800000000002</v>
      </c>
      <c r="G12" s="112"/>
      <c r="H12" s="109"/>
      <c r="I12" s="111"/>
      <c r="J12" s="415"/>
      <c r="L12" s="111"/>
      <c r="N12" s="413"/>
    </row>
    <row r="13" spans="1:19" ht="24.95" customHeight="1" x14ac:dyDescent="0.2">
      <c r="A13" s="52" t="s">
        <v>164</v>
      </c>
      <c r="B13" s="49">
        <v>128.49299999999999</v>
      </c>
      <c r="C13" s="285">
        <v>150.28299999999999</v>
      </c>
      <c r="D13" s="49">
        <v>167.364</v>
      </c>
      <c r="E13" s="285">
        <v>184.851</v>
      </c>
      <c r="F13" s="285">
        <v>198.006</v>
      </c>
      <c r="H13" s="109"/>
      <c r="I13" s="111"/>
      <c r="J13" s="414"/>
      <c r="L13" s="111"/>
      <c r="N13" s="413"/>
    </row>
    <row r="14" spans="1:19" ht="24.95" customHeight="1" x14ac:dyDescent="0.2">
      <c r="A14" s="52" t="s">
        <v>165</v>
      </c>
      <c r="B14" s="49">
        <v>68.546999999999997</v>
      </c>
      <c r="C14" s="285">
        <v>85.004999999999995</v>
      </c>
      <c r="D14" s="49">
        <v>95.897999999999996</v>
      </c>
      <c r="E14" s="285">
        <v>107.947</v>
      </c>
      <c r="F14" s="285">
        <v>107.26600000000001</v>
      </c>
      <c r="H14" s="109"/>
      <c r="I14" s="111"/>
      <c r="J14" s="414"/>
      <c r="L14" s="111"/>
      <c r="N14" s="413"/>
    </row>
    <row r="15" spans="1:19" ht="24.95" customHeight="1" x14ac:dyDescent="0.2">
      <c r="A15" s="52" t="s">
        <v>34</v>
      </c>
      <c r="B15" s="49">
        <v>38.718000000000004</v>
      </c>
      <c r="C15" s="285">
        <v>42.472000000000001</v>
      </c>
      <c r="D15" s="49">
        <v>43.082999999999998</v>
      </c>
      <c r="E15" s="285">
        <v>42.755000000000003</v>
      </c>
      <c r="F15" s="285">
        <v>44.555</v>
      </c>
      <c r="H15" s="109"/>
      <c r="I15" s="111"/>
      <c r="J15" s="414"/>
      <c r="L15" s="111"/>
      <c r="N15" s="413"/>
    </row>
    <row r="16" spans="1:19" ht="24.95" customHeight="1" x14ac:dyDescent="0.2">
      <c r="A16" s="52" t="s">
        <v>166</v>
      </c>
      <c r="B16" s="49">
        <v>20.042000000000002</v>
      </c>
      <c r="C16" s="285">
        <v>23.75</v>
      </c>
      <c r="D16" s="49">
        <v>22.992999999999999</v>
      </c>
      <c r="E16" s="285">
        <v>24.736999999999998</v>
      </c>
      <c r="F16" s="285">
        <v>27.140999999999998</v>
      </c>
      <c r="H16" s="109"/>
      <c r="I16" s="111"/>
      <c r="J16" s="414"/>
      <c r="L16" s="111"/>
      <c r="N16" s="413"/>
    </row>
    <row r="17" spans="1:14" s="8" customFormat="1" ht="24.95" customHeight="1" x14ac:dyDescent="0.2">
      <c r="A17" s="47" t="s">
        <v>212</v>
      </c>
      <c r="B17" s="46">
        <f t="shared" ref="B17:E17" si="2">SUM(B18:B21)</f>
        <v>215.024</v>
      </c>
      <c r="C17" s="46">
        <f t="shared" si="2"/>
        <v>198.52199999999999</v>
      </c>
      <c r="D17" s="46">
        <f t="shared" si="2"/>
        <v>249.35699999999997</v>
      </c>
      <c r="E17" s="46">
        <f t="shared" si="2"/>
        <v>264.14699999999999</v>
      </c>
      <c r="F17" s="46">
        <f>SUM(F18:F21)</f>
        <v>273.69800000000004</v>
      </c>
      <c r="G17" s="112"/>
      <c r="H17" s="109"/>
      <c r="I17" s="111"/>
      <c r="J17" s="415"/>
      <c r="L17" s="111"/>
      <c r="N17" s="413"/>
    </row>
    <row r="18" spans="1:14" ht="24.95" customHeight="1" x14ac:dyDescent="0.2">
      <c r="A18" s="52" t="s">
        <v>35</v>
      </c>
      <c r="B18" s="49">
        <v>164.83099999999999</v>
      </c>
      <c r="C18" s="285">
        <v>144.255</v>
      </c>
      <c r="D18" s="49">
        <v>191.77699999999999</v>
      </c>
      <c r="E18" s="285">
        <v>204.506</v>
      </c>
      <c r="F18" s="285">
        <v>210.893</v>
      </c>
      <c r="H18" s="109"/>
      <c r="I18" s="111"/>
      <c r="J18" s="414"/>
      <c r="L18" s="111"/>
      <c r="N18" s="413"/>
    </row>
    <row r="19" spans="1:14" ht="24.95" customHeight="1" x14ac:dyDescent="0.2">
      <c r="A19" s="52" t="s">
        <v>36</v>
      </c>
      <c r="B19" s="49">
        <v>22.59</v>
      </c>
      <c r="C19" s="285">
        <v>23.408999999999999</v>
      </c>
      <c r="D19" s="49">
        <v>24.298999999999999</v>
      </c>
      <c r="E19" s="285">
        <v>25.364000000000001</v>
      </c>
      <c r="F19" s="285">
        <v>26.952999999999999</v>
      </c>
      <c r="H19" s="109"/>
      <c r="I19" s="111"/>
      <c r="J19" s="414"/>
      <c r="L19" s="111"/>
      <c r="N19" s="413"/>
    </row>
    <row r="20" spans="1:14" ht="24.95" customHeight="1" x14ac:dyDescent="0.2">
      <c r="A20" s="52" t="s">
        <v>37</v>
      </c>
      <c r="B20" s="49">
        <v>6.6989999999999998</v>
      </c>
      <c r="C20" s="285">
        <v>7.7869999999999999</v>
      </c>
      <c r="D20" s="49">
        <v>8.6999999999999993</v>
      </c>
      <c r="E20" s="285">
        <v>9.3759999999999994</v>
      </c>
      <c r="F20" s="285">
        <v>10.167999999999999</v>
      </c>
      <c r="H20" s="109"/>
      <c r="I20" s="111"/>
      <c r="J20" s="414"/>
      <c r="L20" s="111"/>
      <c r="N20" s="413"/>
    </row>
    <row r="21" spans="1:14" ht="24.95" customHeight="1" x14ac:dyDescent="0.2">
      <c r="A21" s="52" t="s">
        <v>38</v>
      </c>
      <c r="B21" s="49">
        <v>20.904</v>
      </c>
      <c r="C21" s="285">
        <v>23.071000000000002</v>
      </c>
      <c r="D21" s="49">
        <v>24.581</v>
      </c>
      <c r="E21" s="285">
        <v>24.901</v>
      </c>
      <c r="F21" s="285">
        <v>25.684000000000001</v>
      </c>
      <c r="H21" s="109"/>
      <c r="I21" s="111"/>
      <c r="J21" s="414"/>
      <c r="L21" s="111"/>
      <c r="N21" s="413"/>
    </row>
    <row r="22" spans="1:14" s="8" customFormat="1" ht="24.95" customHeight="1" x14ac:dyDescent="0.2">
      <c r="A22" s="47" t="s">
        <v>213</v>
      </c>
      <c r="B22" s="46">
        <f t="shared" ref="B22:E22" si="3">SUM(B23:B24)</f>
        <v>31.357999999999997</v>
      </c>
      <c r="C22" s="46">
        <f t="shared" si="3"/>
        <v>32.679000000000002</v>
      </c>
      <c r="D22" s="46">
        <f t="shared" si="3"/>
        <v>35.114999999999995</v>
      </c>
      <c r="E22" s="46">
        <f t="shared" si="3"/>
        <v>35.822000000000003</v>
      </c>
      <c r="F22" s="46">
        <f>SUM(F23:F24)</f>
        <v>36.406999999999996</v>
      </c>
      <c r="G22" s="112"/>
      <c r="H22" s="109"/>
      <c r="I22" s="111"/>
      <c r="J22" s="415"/>
      <c r="L22" s="111"/>
      <c r="N22" s="413"/>
    </row>
    <row r="23" spans="1:14" ht="24.95" customHeight="1" x14ac:dyDescent="0.2">
      <c r="A23" s="52" t="s">
        <v>39</v>
      </c>
      <c r="B23" s="49">
        <v>9.6609999999999996</v>
      </c>
      <c r="C23" s="285">
        <v>9.5890000000000004</v>
      </c>
      <c r="D23" s="49">
        <v>9.9179999999999993</v>
      </c>
      <c r="E23" s="285">
        <v>10.167999999999999</v>
      </c>
      <c r="F23" s="285">
        <v>10.62</v>
      </c>
      <c r="H23" s="109"/>
      <c r="I23" s="111"/>
      <c r="J23" s="414"/>
      <c r="L23" s="111"/>
      <c r="N23" s="413"/>
    </row>
    <row r="24" spans="1:14" ht="24.95" customHeight="1" x14ac:dyDescent="0.2">
      <c r="A24" s="52" t="s">
        <v>167</v>
      </c>
      <c r="B24" s="49">
        <v>21.696999999999999</v>
      </c>
      <c r="C24" s="285">
        <v>23.09</v>
      </c>
      <c r="D24" s="49">
        <v>25.196999999999999</v>
      </c>
      <c r="E24" s="285">
        <v>25.654</v>
      </c>
      <c r="F24" s="285">
        <v>25.786999999999999</v>
      </c>
      <c r="H24" s="109"/>
      <c r="I24" s="111"/>
      <c r="J24" s="414"/>
      <c r="L24" s="111"/>
      <c r="N24" s="413"/>
    </row>
    <row r="25" spans="1:14" s="8" customFormat="1" ht="24.95" customHeight="1" thickBot="1" x14ac:dyDescent="0.25">
      <c r="A25" s="50" t="s">
        <v>241</v>
      </c>
      <c r="B25" s="51">
        <v>52.15</v>
      </c>
      <c r="C25" s="286">
        <v>44.768999999999998</v>
      </c>
      <c r="D25" s="51">
        <v>47.610999999999997</v>
      </c>
      <c r="E25" s="286">
        <v>45.168999999999997</v>
      </c>
      <c r="F25" s="286">
        <v>49.74</v>
      </c>
      <c r="G25" s="112"/>
      <c r="H25" s="109"/>
      <c r="I25" s="111"/>
      <c r="J25" s="415"/>
      <c r="L25" s="111"/>
      <c r="N25" s="413"/>
    </row>
    <row r="26" spans="1:14" s="377" customFormat="1" ht="15" customHeight="1" x14ac:dyDescent="0.2">
      <c r="A26" s="376" t="s">
        <v>175</v>
      </c>
      <c r="B26" s="376"/>
      <c r="C26" s="376"/>
      <c r="D26" s="376"/>
      <c r="E26" s="376"/>
      <c r="F26" s="376"/>
      <c r="G26" s="376"/>
      <c r="H26" s="376"/>
      <c r="I26" s="385"/>
    </row>
    <row r="27" spans="1:14" s="377" customFormat="1" ht="15" customHeight="1" x14ac:dyDescent="0.2">
      <c r="A27" s="378" t="s">
        <v>311</v>
      </c>
      <c r="B27" s="376"/>
      <c r="C27" s="376"/>
      <c r="D27" s="376"/>
      <c r="E27" s="376"/>
      <c r="F27" s="376"/>
      <c r="G27" s="376"/>
      <c r="H27" s="376"/>
      <c r="I27" s="385"/>
    </row>
    <row r="28" spans="1:14" s="377" customFormat="1" ht="15" customHeight="1" x14ac:dyDescent="0.2">
      <c r="A28" s="378" t="s">
        <v>322</v>
      </c>
      <c r="B28" s="376"/>
      <c r="C28" s="379"/>
      <c r="D28" s="379"/>
      <c r="E28" s="379"/>
      <c r="F28" s="379"/>
      <c r="G28" s="376"/>
      <c r="H28" s="376"/>
      <c r="I28" s="385"/>
    </row>
  </sheetData>
  <mergeCells count="3">
    <mergeCell ref="A4:A5"/>
    <mergeCell ref="E1:F1"/>
    <mergeCell ref="B4:F4"/>
  </mergeCells>
  <phoneticPr fontId="0" type="noConversion"/>
  <hyperlinks>
    <hyperlink ref="E1" location="Sumário!A1" display="Sumário"/>
    <hyperlink ref="E1:F1" location="Sumário!T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40</vt:i4>
      </vt:variant>
    </vt:vector>
  </HeadingPairs>
  <TitlesOfParts>
    <vt:vector size="80" baseType="lpstr">
      <vt:lpstr>Capa</vt:lpstr>
      <vt:lpstr>Sumário</vt:lpstr>
      <vt:lpstr>1.Fluxo Receptivo Intern</vt:lpstr>
      <vt:lpstr>1.1_Chegadas Região </vt:lpstr>
      <vt:lpstr>1.2_Cheg Mundo America Brasil</vt:lpstr>
      <vt:lpstr>1.3_Participação turistas</vt:lpstr>
      <vt:lpstr>1.4_Rank paises</vt:lpstr>
      <vt:lpstr>2.Receita cambial gerada</vt:lpstr>
      <vt:lpstr>2.1_Receita Região 2006_2010</vt:lpstr>
      <vt:lpstr>2.2_receita mundo</vt:lpstr>
      <vt:lpstr>2.3_participação receita</vt:lpstr>
      <vt:lpstr>2.4_Ranking receita</vt:lpstr>
      <vt:lpstr>1. Chegadas de turistas ao Bras</vt:lpstr>
      <vt:lpstr>1.1 Chegadas de Brasil</vt:lpstr>
      <vt:lpstr>1.2 Cheg. Princ Emissores</vt:lpstr>
      <vt:lpstr>1.3 Cheg. Brasil Ano </vt:lpstr>
      <vt:lpstr>2.Receita e despesa cambial</vt:lpstr>
      <vt:lpstr>2.1 Variação da receita e desp</vt:lpstr>
      <vt:lpstr>3.Movimento de passageiros</vt:lpstr>
      <vt:lpstr>3.1_desemb internacionais</vt:lpstr>
      <vt:lpstr>3.2_desemb internac_mensal</vt:lpstr>
      <vt:lpstr>3.3_desemb nacionais</vt:lpstr>
      <vt:lpstr>3.4_desemb nacionais_mensal</vt:lpstr>
      <vt:lpstr>4.Equip Prest de serv turístico</vt:lpstr>
      <vt:lpstr>4.1 Agências</vt:lpstr>
      <vt:lpstr>4.2 Oferta hoteleira</vt:lpstr>
      <vt:lpstr>4.3 Acampamentos turístico</vt:lpstr>
      <vt:lpstr>4.4.Restaur bares e similares</vt:lpstr>
      <vt:lpstr>4.5 Parq temáticos</vt:lpstr>
      <vt:lpstr>4.6 Transport. Turísticas</vt:lpstr>
      <vt:lpstr>4.7 Locadora de veículos</vt:lpstr>
      <vt:lpstr>4.8 Organ. Eventos</vt:lpstr>
      <vt:lpstr>4.9 Prest. Serv. Infra eventos</vt:lpstr>
      <vt:lpstr>5.Locad de Automóveis</vt:lpstr>
      <vt:lpstr>5.1_Locad. automóveis</vt:lpstr>
      <vt:lpstr>6. Resultado Econômicos</vt:lpstr>
      <vt:lpstr>6.1 - Conta Turismo</vt:lpstr>
      <vt:lpstr>6.2 - Desembolso IFF_ano</vt:lpstr>
      <vt:lpstr>6.3 - Desembolso IFF_mes</vt:lpstr>
      <vt:lpstr>Expediente</vt:lpstr>
      <vt:lpstr>'1. Chegadas de turistas ao Bras'!Area_de_impressao</vt:lpstr>
      <vt:lpstr>'1.1 Chegadas de Brasil'!Area_de_impressao</vt:lpstr>
      <vt:lpstr>'1.1_Chegadas Região '!Area_de_impressao</vt:lpstr>
      <vt:lpstr>'1.2 Cheg. Princ Emissores'!Area_de_impressao</vt:lpstr>
      <vt:lpstr>'1.2_Cheg Mundo America Brasil'!Area_de_impressao</vt:lpstr>
      <vt:lpstr>'1.3 Cheg. Brasil Ano '!Area_de_impressao</vt:lpstr>
      <vt:lpstr>'1.3_Participação turistas'!Area_de_impressao</vt:lpstr>
      <vt:lpstr>'1.4_Rank paises'!Area_de_impressao</vt:lpstr>
      <vt:lpstr>'1.Fluxo Receptivo Intern'!Area_de_impressao</vt:lpstr>
      <vt:lpstr>'2.1 Variação da receita e desp'!Area_de_impressao</vt:lpstr>
      <vt:lpstr>'2.1_Receita Região 2006_2010'!Area_de_impressao</vt:lpstr>
      <vt:lpstr>'2.2_receita mundo'!Area_de_impressao</vt:lpstr>
      <vt:lpstr>'2.3_participação receita'!Area_de_impressao</vt:lpstr>
      <vt:lpstr>'2.4_Ranking receita'!Area_de_impressao</vt:lpstr>
      <vt:lpstr>'2.Receita cambial gerada'!Area_de_impressao</vt:lpstr>
      <vt:lpstr>'2.Receita e despesa cambial'!Area_de_impressao</vt:lpstr>
      <vt:lpstr>'3.1_desemb internacionais'!Area_de_impressao</vt:lpstr>
      <vt:lpstr>'3.2_desemb internac_mensal'!Area_de_impressao</vt:lpstr>
      <vt:lpstr>'3.3_desemb nacionais'!Area_de_impressao</vt:lpstr>
      <vt:lpstr>'3.4_desemb nacionais_mensal'!Area_de_impressao</vt:lpstr>
      <vt:lpstr>'3.Movimento de passageiros'!Area_de_impressao</vt:lpstr>
      <vt:lpstr>'4.1 Agências'!Area_de_impressao</vt:lpstr>
      <vt:lpstr>'4.2 Oferta hoteleira'!Area_de_impressao</vt:lpstr>
      <vt:lpstr>'4.3 Acampamentos turístico'!Area_de_impressao</vt:lpstr>
      <vt:lpstr>'4.4.Restaur bares e similares'!Area_de_impressao</vt:lpstr>
      <vt:lpstr>'4.5 Parq temáticos'!Area_de_impressao</vt:lpstr>
      <vt:lpstr>'4.6 Transport. Turísticas'!Area_de_impressao</vt:lpstr>
      <vt:lpstr>'4.7 Locadora de veículos'!Area_de_impressao</vt:lpstr>
      <vt:lpstr>'4.8 Organ. Eventos'!Area_de_impressao</vt:lpstr>
      <vt:lpstr>'4.9 Prest. Serv. Infra eventos'!Area_de_impressao</vt:lpstr>
      <vt:lpstr>'4.Equip Prest de serv turístico'!Area_de_impressao</vt:lpstr>
      <vt:lpstr>'5.1_Locad. automóveis'!Area_de_impressao</vt:lpstr>
      <vt:lpstr>'5.Locad de Automóveis'!Area_de_impressao</vt:lpstr>
      <vt:lpstr>'6. Resultado Econômicos'!Area_de_impressao</vt:lpstr>
      <vt:lpstr>'6.1 - Conta Turismo'!Area_de_impressao</vt:lpstr>
      <vt:lpstr>'6.2 - Desembolso IFF_ano'!Area_de_impressao</vt:lpstr>
      <vt:lpstr>'6.3 - Desembolso IFF_mes'!Area_de_impressao</vt:lpstr>
      <vt:lpstr>Capa!Area_de_impressao</vt:lpstr>
      <vt:lpstr>Expediente!Area_de_impressao</vt:lpstr>
      <vt:lpstr>Sumário!Area_de_impressao</vt:lpstr>
    </vt:vector>
  </TitlesOfParts>
  <Company>Pessoal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João Felismario Batista Junior</cp:lastModifiedBy>
  <cp:lastPrinted>2015-12-21T20:35:43Z</cp:lastPrinted>
  <dcterms:created xsi:type="dcterms:W3CDTF">2004-08-19T18:07:40Z</dcterms:created>
  <dcterms:modified xsi:type="dcterms:W3CDTF">2015-12-21T21:18:45Z</dcterms:modified>
</cp:coreProperties>
</file>